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Radioastronomie-Formeln" sheetId="1" r:id="rId1"/>
  </sheets>
  <definedNames>
    <definedName name="D">'Radioastronomie-Formeln'!$C$5</definedName>
    <definedName name="F">'Radioastronomie-Formeln'!$C$6</definedName>
    <definedName name="Freq">'Radioastronomie-Formeln'!$C$7</definedName>
    <definedName name="NF">'Radioastronomie-Formeln'!$C$8</definedName>
    <definedName name="T_0">'Radioastronomie-Formeln'!$C$10</definedName>
    <definedName name="lambda">'Radioastronomie-Formeln'!$C$12</definedName>
    <definedName name="alpha_min">'Radioastronomie-Formeln'!$C$19</definedName>
    <definedName name="T_halb">'Radioastronomie-Formeln'!$C$20</definedName>
    <definedName name="psi">'Radioastronomie-Formeln'!$C$22</definedName>
    <definedName name="Dir">'Radioastronomie-Formeln'!$C$15</definedName>
    <definedName name="p_signtats">'Radioastronomie-Formeln'!$C$28</definedName>
    <definedName name="T_LNB">'Radioastronomie-Formeln'!$C$13</definedName>
    <definedName name="Omega_Ant">'Radioastronomie-Formeln'!$C$24</definedName>
    <definedName name="Omega_Sun">'Radioastronomie-Formeln'!$C$25</definedName>
    <definedName name="F_sys">'Radioastronomie-Formeln'!$C$37</definedName>
    <definedName name="T_sys">'Radioastronomie-Formeln'!$C$36</definedName>
    <definedName name="S">'Radioastronomie-Formeln'!$C$43</definedName>
    <definedName name="SFU">'Radioastronomie-Formeln'!$C$42</definedName>
    <definedName name="Eta">'Radioastronomie-Formeln'!$C$16</definedName>
    <definedName name="K">'Radioastronomie-Formeln'!$C$44</definedName>
    <definedName name="G_iso">'Radioastronomie-Formeln'!$C$17</definedName>
    <definedName name="A_eff">'Radioastronomie-Formeln'!$C$18</definedName>
    <definedName name="T_rx">'Radioastronomie-Formeln'!$C$31</definedName>
    <definedName name="T_Verl">'Radioastronomie-Formeln'!$C$33</definedName>
    <definedName name="T_empf">'Radioastronomie-Formeln'!$C$38</definedName>
  </definedNames>
  <calcPr fullCalcOnLoad="1"/>
</workbook>
</file>

<file path=xl/sharedStrings.xml><?xml version="1.0" encoding="utf-8"?>
<sst xmlns="http://schemas.openxmlformats.org/spreadsheetml/2006/main" count="112" uniqueCount="92">
  <si>
    <t>Berechnungen zu</t>
  </si>
  <si>
    <t>FA 6/13,</t>
  </si>
  <si>
    <t xml:space="preserve"> S. 610 ff.</t>
  </si>
  <si>
    <t>© DG2NEU, DL2RD</t>
  </si>
  <si>
    <t>Eingabe nur in grüne Felder!</t>
  </si>
  <si>
    <t>Durchmesser</t>
  </si>
  <si>
    <t>D</t>
  </si>
  <si>
    <t>m</t>
  </si>
  <si>
    <t>Brennweite</t>
  </si>
  <si>
    <t>F</t>
  </si>
  <si>
    <t>Frequenz</t>
  </si>
  <si>
    <t xml:space="preserve">f </t>
  </si>
  <si>
    <t>GHz</t>
  </si>
  <si>
    <t>Rauschmaß</t>
  </si>
  <si>
    <t>NF</t>
  </si>
  <si>
    <t>dB</t>
  </si>
  <si>
    <t>Spiegeltiefenfaktor</t>
  </si>
  <si>
    <t>q</t>
  </si>
  <si>
    <t>dimensionslos</t>
  </si>
  <si>
    <t>DL6MH</t>
  </si>
  <si>
    <t>Zimmertemperatur</t>
  </si>
  <si>
    <r>
      <t>T</t>
    </r>
    <r>
      <rPr>
        <vertAlign val="subscript"/>
        <sz val="10"/>
        <rFont val="Arial"/>
        <family val="2"/>
      </rPr>
      <t>0</t>
    </r>
  </si>
  <si>
    <t>K</t>
  </si>
  <si>
    <t>Wellenlänge</t>
  </si>
  <si>
    <t>l</t>
  </si>
  <si>
    <t>Rauschtemperatur LNB</t>
  </si>
  <si>
    <r>
      <t>T</t>
    </r>
    <r>
      <rPr>
        <vertAlign val="subscript"/>
        <sz val="10"/>
        <rFont val="Arial"/>
        <family val="2"/>
      </rPr>
      <t>LNB</t>
    </r>
  </si>
  <si>
    <t>Richtfaktor</t>
  </si>
  <si>
    <t>Dir</t>
  </si>
  <si>
    <t>Wirkungsgrad</t>
  </si>
  <si>
    <t>Eta</t>
  </si>
  <si>
    <t>Gewinn, isotrop</t>
  </si>
  <si>
    <t>G_iso</t>
  </si>
  <si>
    <t>Effektive Antennenfläche</t>
  </si>
  <si>
    <t>A_eff</t>
  </si>
  <si>
    <t>m²</t>
  </si>
  <si>
    <t>Sonnenweg, minütlich</t>
  </si>
  <si>
    <r>
      <t>a</t>
    </r>
    <r>
      <rPr>
        <vertAlign val="subscript"/>
        <sz val="10"/>
        <rFont val="Arial"/>
        <family val="2"/>
      </rPr>
      <t>Minute</t>
    </r>
  </si>
  <si>
    <t>°/min</t>
  </si>
  <si>
    <t>Halbwert-Zeit</t>
  </si>
  <si>
    <r>
      <t>t</t>
    </r>
    <r>
      <rPr>
        <vertAlign val="subscript"/>
        <sz val="10"/>
        <rFont val="Arial"/>
        <family val="2"/>
      </rPr>
      <t>0,5</t>
    </r>
  </si>
  <si>
    <t>min</t>
  </si>
  <si>
    <t>Sonnenweg, gemessen</t>
  </si>
  <si>
    <r>
      <t>a</t>
    </r>
    <r>
      <rPr>
        <vertAlign val="subscript"/>
        <sz val="10"/>
        <rFont val="Arial"/>
        <family val="2"/>
      </rPr>
      <t>Halbwert</t>
    </r>
  </si>
  <si>
    <t>°</t>
  </si>
  <si>
    <t>Halbwertsbreite HPBW gemess</t>
  </si>
  <si>
    <t>Psi</t>
  </si>
  <si>
    <t>Raumwinkel der Antenne</t>
  </si>
  <si>
    <t>Omega_Ant</t>
  </si>
  <si>
    <t>sr</t>
  </si>
  <si>
    <t>Raumwinkel der Sonne</t>
  </si>
  <si>
    <t>Omega_Sun</t>
  </si>
  <si>
    <t>sr; Literatur</t>
  </si>
  <si>
    <t>Signal über Rausch</t>
  </si>
  <si>
    <r>
      <t>p</t>
    </r>
    <r>
      <rPr>
        <vertAlign val="subscript"/>
        <sz val="10"/>
        <rFont val="Arial"/>
        <family val="2"/>
      </rPr>
      <t>Sign</t>
    </r>
  </si>
  <si>
    <t>Verluste</t>
  </si>
  <si>
    <r>
      <t>p</t>
    </r>
    <r>
      <rPr>
        <vertAlign val="subscript"/>
        <sz val="10"/>
        <rFont val="Arial"/>
        <family val="2"/>
      </rPr>
      <t>Verlust</t>
    </r>
  </si>
  <si>
    <t>Signal über Rausch, tatsächl.</t>
  </si>
  <si>
    <r>
      <t>p</t>
    </r>
    <r>
      <rPr>
        <vertAlign val="subscript"/>
        <sz val="10"/>
        <rFont val="Arial"/>
        <family val="2"/>
      </rPr>
      <t>Sign_tats</t>
    </r>
  </si>
  <si>
    <t>RX-Rauschtemperatur</t>
  </si>
  <si>
    <t>T_rx</t>
  </si>
  <si>
    <t>≈ LNB</t>
  </si>
  <si>
    <t>Abdeckungsverlust</t>
  </si>
  <si>
    <t>T_Abdeck</t>
  </si>
  <si>
    <t>atmosphärische + sonst. Verluste</t>
  </si>
  <si>
    <t>T_Verl</t>
  </si>
  <si>
    <t>lt DK8CI</t>
  </si>
  <si>
    <t>Systemrauschtemperatur</t>
  </si>
  <si>
    <t>T_Sys</t>
  </si>
  <si>
    <t>Systemrauschfaktor</t>
  </si>
  <si>
    <t>F_Sys</t>
  </si>
  <si>
    <t>Temperatur Empfangssignal</t>
  </si>
  <si>
    <r>
      <t>T</t>
    </r>
    <r>
      <rPr>
        <vertAlign val="subscript"/>
        <sz val="10"/>
        <rFont val="Arial"/>
        <family val="2"/>
      </rPr>
      <t>Empf</t>
    </r>
  </si>
  <si>
    <t>Temperatur Empfangsobjekt</t>
  </si>
  <si>
    <t>T_Sun</t>
  </si>
  <si>
    <t>Solar Flux Index</t>
  </si>
  <si>
    <t>SFU</t>
  </si>
  <si>
    <t>Strahlungsfluss</t>
  </si>
  <si>
    <t>S</t>
  </si>
  <si>
    <t>Jansky</t>
  </si>
  <si>
    <t>Boltzmannkonstante</t>
  </si>
  <si>
    <t>k</t>
  </si>
  <si>
    <t>Ws/K</t>
  </si>
  <si>
    <t>Temperatur Empfangssignal_2</t>
  </si>
  <si>
    <r>
      <t>T</t>
    </r>
    <r>
      <rPr>
        <vertAlign val="subscript"/>
        <sz val="10"/>
        <rFont val="Arial"/>
        <family val="2"/>
      </rPr>
      <t>Empf2</t>
    </r>
  </si>
  <si>
    <t>Temperatur Empfangsobjekt_2</t>
  </si>
  <si>
    <t>T_Sun2</t>
  </si>
  <si>
    <t xml:space="preserve">die Formel </t>
  </si>
  <si>
    <t>berücksichtigt  Faktor 2 für die Polarisation!</t>
  </si>
  <si>
    <t xml:space="preserve">Das Arbeitsblatt hat einen Blattschutz, der versehentliches Beschreiben </t>
  </si>
  <si>
    <t>von mit Formeln belegten Feldern verhindert. Die Formeln sind trotzdem sichtbar.</t>
  </si>
  <si>
    <r>
      <t xml:space="preserve">Aufheben des Blattschutzes möglich über: Extras -&gt; Schutz -&gt; Blattschutz, </t>
    </r>
    <r>
      <rPr>
        <b/>
        <i/>
        <sz val="8"/>
        <color indexed="23"/>
        <rFont val="Verdana"/>
        <family val="2"/>
      </rPr>
      <t>kein</t>
    </r>
    <r>
      <rPr>
        <i/>
        <sz val="8"/>
        <color indexed="23"/>
        <rFont val="Verdana"/>
        <family val="2"/>
      </rPr>
      <t xml:space="preserve"> Kennwort!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</si>
</sst>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000"/>
    <numFmt numFmtId="167" formatCode="0"/>
    <numFmt numFmtId="168" formatCode="0.000000"/>
    <numFmt numFmtId="169" formatCode="0.00000000"/>
    <numFmt numFmtId="170" formatCode="0.00E+000"/>
    <numFmt numFmtId="171" formatCode="0.0"/>
  </numFmts>
  <fonts count="16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vertAlign val="subscript"/>
      <sz val="10"/>
      <name val="Arial"/>
      <family val="2"/>
    </font>
    <font>
      <i/>
      <sz val="10"/>
      <name val="WWDOC01"/>
      <family val="0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WWDOC01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color indexed="23"/>
      <name val="Verdana"/>
      <family val="2"/>
    </font>
    <font>
      <b/>
      <i/>
      <sz val="8"/>
      <color indexed="2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2" borderId="0" xfId="0" applyNumberFormat="1" applyFill="1" applyAlignment="1" applyProtection="1">
      <alignment/>
      <protection locked="0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4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5" fontId="4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1" fontId="9" fillId="0" borderId="0" xfId="0" applyNumberFormat="1" applyFont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35" zoomScaleNormal="135" workbookViewId="0" topLeftCell="A1">
      <selection activeCell="C5" sqref="C5"/>
    </sheetView>
  </sheetViews>
  <sheetFormatPr defaultColWidth="12.57421875" defaultRowHeight="12.75"/>
  <cols>
    <col min="1" max="1" width="27.57421875" style="0" customWidth="1"/>
    <col min="2" max="2" width="11.57421875" style="0" customWidth="1"/>
    <col min="3" max="3" width="11.57421875" style="1" customWidth="1"/>
    <col min="4" max="4" width="13.57421875" style="0" customWidth="1"/>
    <col min="5" max="16384" width="11.57421875" style="0" customWidth="1"/>
  </cols>
  <sheetData>
    <row r="1" spans="1:3" ht="16.5">
      <c r="A1" s="2" t="s">
        <v>0</v>
      </c>
      <c r="B1" s="2" t="s">
        <v>1</v>
      </c>
      <c r="C1" s="3" t="s">
        <v>2</v>
      </c>
    </row>
    <row r="2" ht="12">
      <c r="A2" t="s">
        <v>3</v>
      </c>
    </row>
    <row r="3" ht="13.5">
      <c r="A3" s="4" t="s">
        <v>4</v>
      </c>
    </row>
    <row r="5" spans="1:4" ht="12">
      <c r="A5" t="s">
        <v>5</v>
      </c>
      <c r="B5" s="5" t="s">
        <v>6</v>
      </c>
      <c r="C5" s="6">
        <v>1.8</v>
      </c>
      <c r="D5" t="s">
        <v>7</v>
      </c>
    </row>
    <row r="6" spans="1:4" ht="12">
      <c r="A6" t="s">
        <v>8</v>
      </c>
      <c r="B6" s="5" t="s">
        <v>9</v>
      </c>
      <c r="C6" s="6">
        <v>0.76</v>
      </c>
      <c r="D6" t="s">
        <v>7</v>
      </c>
    </row>
    <row r="7" spans="1:4" ht="12">
      <c r="A7" t="s">
        <v>10</v>
      </c>
      <c r="B7" s="5" t="s">
        <v>11</v>
      </c>
      <c r="C7" s="6">
        <v>11.111</v>
      </c>
      <c r="D7" t="s">
        <v>12</v>
      </c>
    </row>
    <row r="8" spans="1:5" ht="12">
      <c r="A8" t="s">
        <v>13</v>
      </c>
      <c r="B8" s="5" t="s">
        <v>14</v>
      </c>
      <c r="C8" s="6">
        <v>0.8</v>
      </c>
      <c r="D8" t="s">
        <v>15</v>
      </c>
      <c r="E8" s="7"/>
    </row>
    <row r="9" spans="1:5" ht="12">
      <c r="A9" s="8" t="s">
        <v>16</v>
      </c>
      <c r="B9" s="9" t="s">
        <v>17</v>
      </c>
      <c r="C9" s="10">
        <f>(4*F/D)^2</f>
        <v>2.8523456790123456</v>
      </c>
      <c r="D9" s="8" t="s">
        <v>18</v>
      </c>
      <c r="E9" s="8" t="s">
        <v>19</v>
      </c>
    </row>
    <row r="10" spans="1:4" ht="15">
      <c r="A10" t="s">
        <v>20</v>
      </c>
      <c r="B10" s="5" t="s">
        <v>21</v>
      </c>
      <c r="C10" s="1">
        <v>293</v>
      </c>
      <c r="D10" t="s">
        <v>22</v>
      </c>
    </row>
    <row r="12" spans="1:4" ht="12">
      <c r="A12" t="s">
        <v>23</v>
      </c>
      <c r="B12" s="11" t="s">
        <v>24</v>
      </c>
      <c r="C12" s="12">
        <f>0.3/Freq</f>
        <v>0.02700027000270003</v>
      </c>
      <c r="D12" t="s">
        <v>7</v>
      </c>
    </row>
    <row r="13" spans="1:5" ht="15">
      <c r="A13" t="s">
        <v>25</v>
      </c>
      <c r="B13" s="5" t="s">
        <v>26</v>
      </c>
      <c r="C13" s="13">
        <f>T_0*(POWER(10,NF/10)-1)</f>
        <v>59.263479342901995</v>
      </c>
      <c r="D13" t="s">
        <v>22</v>
      </c>
      <c r="E13" s="7"/>
    </row>
    <row r="14" ht="12">
      <c r="C14" s="13"/>
    </row>
    <row r="15" spans="1:6" ht="12">
      <c r="A15" t="s">
        <v>27</v>
      </c>
      <c r="B15" s="5" t="s">
        <v>28</v>
      </c>
      <c r="C15" s="14">
        <f>PI()^2*D^2/lambda^2</f>
        <v>43864.03115550353</v>
      </c>
      <c r="D15" t="s">
        <v>18</v>
      </c>
      <c r="E15" s="15"/>
      <c r="F15" s="16"/>
    </row>
    <row r="16" spans="1:6" ht="12">
      <c r="A16" t="s">
        <v>29</v>
      </c>
      <c r="B16" s="5" t="s">
        <v>30</v>
      </c>
      <c r="C16" s="6">
        <v>0.55</v>
      </c>
      <c r="D16" t="s">
        <v>18</v>
      </c>
      <c r="E16" s="15"/>
      <c r="F16" s="16"/>
    </row>
    <row r="17" spans="1:6" ht="12">
      <c r="A17" t="s">
        <v>31</v>
      </c>
      <c r="B17" s="5" t="s">
        <v>32</v>
      </c>
      <c r="C17" s="14">
        <f>Dir*Eta</f>
        <v>24125.217135526942</v>
      </c>
      <c r="D17" t="s">
        <v>18</v>
      </c>
      <c r="E17" s="15"/>
      <c r="F17" s="16"/>
    </row>
    <row r="18" spans="1:4" ht="12">
      <c r="A18" t="s">
        <v>33</v>
      </c>
      <c r="B18" t="s">
        <v>34</v>
      </c>
      <c r="C18" s="13">
        <f>(D^2*PI()/4)*Eta</f>
        <v>1.399579527174253</v>
      </c>
      <c r="D18" t="s">
        <v>35</v>
      </c>
    </row>
    <row r="19" spans="1:4" ht="15">
      <c r="A19" t="s">
        <v>36</v>
      </c>
      <c r="B19" s="17" t="s">
        <v>37</v>
      </c>
      <c r="C19" s="18">
        <f>360/(24*60)</f>
        <v>0.25</v>
      </c>
      <c r="D19" t="s">
        <v>38</v>
      </c>
    </row>
    <row r="20" spans="1:4" ht="15">
      <c r="A20" t="s">
        <v>39</v>
      </c>
      <c r="B20" s="5" t="s">
        <v>40</v>
      </c>
      <c r="C20" s="6">
        <v>5.5</v>
      </c>
      <c r="D20" t="s">
        <v>41</v>
      </c>
    </row>
    <row r="21" spans="1:6" ht="15">
      <c r="A21" t="s">
        <v>42</v>
      </c>
      <c r="B21" s="17" t="s">
        <v>43</v>
      </c>
      <c r="C21" s="13">
        <f>alpha_min*T_halb</f>
        <v>1.375</v>
      </c>
      <c r="D21" t="s">
        <v>44</v>
      </c>
      <c r="F21" s="7"/>
    </row>
    <row r="22" spans="1:5" ht="12">
      <c r="A22" t="s">
        <v>45</v>
      </c>
      <c r="B22" s="19" t="s">
        <v>46</v>
      </c>
      <c r="C22" s="13">
        <f>2*C21</f>
        <v>2.75</v>
      </c>
      <c r="D22" t="s">
        <v>44</v>
      </c>
      <c r="E22" s="20"/>
    </row>
    <row r="24" spans="1:4" ht="12">
      <c r="A24" t="s">
        <v>47</v>
      </c>
      <c r="B24" s="19" t="s">
        <v>48</v>
      </c>
      <c r="C24" s="21">
        <f>4*PI()/G_iso</f>
        <v>0.0005208811404169233</v>
      </c>
      <c r="D24" t="s">
        <v>49</v>
      </c>
    </row>
    <row r="25" spans="1:4" ht="12">
      <c r="A25" t="s">
        <v>50</v>
      </c>
      <c r="B25" t="s">
        <v>51</v>
      </c>
      <c r="C25" s="22">
        <v>6.79E-05</v>
      </c>
      <c r="D25" t="s">
        <v>52</v>
      </c>
    </row>
    <row r="26" spans="1:4" ht="15">
      <c r="A26" t="s">
        <v>53</v>
      </c>
      <c r="B26" s="5" t="s">
        <v>54</v>
      </c>
      <c r="C26" s="6">
        <v>4.75</v>
      </c>
      <c r="D26" t="s">
        <v>15</v>
      </c>
    </row>
    <row r="27" spans="1:5" ht="15">
      <c r="A27" t="s">
        <v>55</v>
      </c>
      <c r="B27" s="5" t="s">
        <v>56</v>
      </c>
      <c r="C27" s="6">
        <v>5</v>
      </c>
      <c r="D27" t="s">
        <v>15</v>
      </c>
      <c r="E27" s="7"/>
    </row>
    <row r="28" spans="1:5" ht="15">
      <c r="A28" t="s">
        <v>57</v>
      </c>
      <c r="B28" s="5" t="s">
        <v>58</v>
      </c>
      <c r="C28" s="13">
        <f>C26+C27</f>
        <v>9.75</v>
      </c>
      <c r="D28" t="s">
        <v>15</v>
      </c>
      <c r="E28" s="7"/>
    </row>
    <row r="29" spans="2:5" ht="12">
      <c r="B29" s="5"/>
      <c r="C29" s="23"/>
      <c r="E29" s="7"/>
    </row>
    <row r="30" spans="3:5" ht="12">
      <c r="C30"/>
      <c r="E30" s="7"/>
    </row>
    <row r="31" spans="1:5" ht="12">
      <c r="A31" t="s">
        <v>59</v>
      </c>
      <c r="B31" s="5" t="s">
        <v>60</v>
      </c>
      <c r="C31" s="12">
        <f>T_LNB</f>
        <v>59.263479342901995</v>
      </c>
      <c r="D31" t="s">
        <v>22</v>
      </c>
      <c r="E31" s="24" t="s">
        <v>61</v>
      </c>
    </row>
    <row r="32" spans="1:5" ht="12">
      <c r="A32" t="s">
        <v>62</v>
      </c>
      <c r="B32" s="5" t="s">
        <v>63</v>
      </c>
      <c r="C32" s="6">
        <v>0</v>
      </c>
      <c r="D32" t="s">
        <v>22</v>
      </c>
      <c r="E32" s="7"/>
    </row>
    <row r="33" spans="1:5" ht="12">
      <c r="A33" t="s">
        <v>64</v>
      </c>
      <c r="B33" s="5" t="s">
        <v>65</v>
      </c>
      <c r="C33" s="6">
        <v>35</v>
      </c>
      <c r="D33" t="s">
        <v>22</v>
      </c>
      <c r="E33" s="24" t="s">
        <v>66</v>
      </c>
    </row>
    <row r="34" ht="12">
      <c r="C34"/>
    </row>
    <row r="35" spans="1:5" ht="12">
      <c r="A35" s="25"/>
      <c r="B35" s="5"/>
      <c r="C35"/>
      <c r="E35" s="7"/>
    </row>
    <row r="36" spans="1:4" ht="12">
      <c r="A36" s="25" t="s">
        <v>67</v>
      </c>
      <c r="B36" s="5" t="s">
        <v>68</v>
      </c>
      <c r="C36" s="26">
        <f>T_rx+T_Verl+C32</f>
        <v>94.263479342902</v>
      </c>
      <c r="D36" s="18" t="s">
        <v>22</v>
      </c>
    </row>
    <row r="37" spans="1:5" ht="12">
      <c r="A37" s="25" t="s">
        <v>69</v>
      </c>
      <c r="B37" s="5" t="s">
        <v>70</v>
      </c>
      <c r="C37" s="27">
        <f>10*LOG10((T_sys+T_0)/T_0)</f>
        <v>1.2113892267458208</v>
      </c>
      <c r="D37" t="s">
        <v>15</v>
      </c>
      <c r="E37" s="7"/>
    </row>
    <row r="38" spans="1:4" ht="15">
      <c r="A38" t="s">
        <v>71</v>
      </c>
      <c r="B38" s="5" t="s">
        <v>72</v>
      </c>
      <c r="C38" s="14">
        <f>T_sys*(POWER(10,p_signtats/10)-1)</f>
        <v>795.641149759299</v>
      </c>
      <c r="D38" t="s">
        <v>22</v>
      </c>
    </row>
    <row r="40" spans="1:4" ht="12">
      <c r="A40" t="s">
        <v>73</v>
      </c>
      <c r="B40" t="s">
        <v>74</v>
      </c>
      <c r="C40" s="14">
        <f>T_empf*Omega_Ant/Omega_Sun</f>
        <v>6103.600433715105</v>
      </c>
      <c r="D40" t="s">
        <v>22</v>
      </c>
    </row>
    <row r="42" spans="1:4" ht="12">
      <c r="A42" t="s">
        <v>75</v>
      </c>
      <c r="B42" t="s">
        <v>76</v>
      </c>
      <c r="C42" s="6">
        <v>140</v>
      </c>
      <c r="D42" t="s">
        <v>76</v>
      </c>
    </row>
    <row r="43" spans="1:4" ht="12">
      <c r="A43" t="s">
        <v>77</v>
      </c>
      <c r="B43" t="s">
        <v>78</v>
      </c>
      <c r="C43" s="28">
        <f>SFU*10000</f>
        <v>1400000</v>
      </c>
      <c r="D43" t="s">
        <v>79</v>
      </c>
    </row>
    <row r="44" spans="1:4" ht="12">
      <c r="A44" t="s">
        <v>80</v>
      </c>
      <c r="B44" t="s">
        <v>81</v>
      </c>
      <c r="C44" s="29">
        <v>1.3799999999999998E-23</v>
      </c>
      <c r="D44" t="s">
        <v>82</v>
      </c>
    </row>
    <row r="45" spans="1:5" ht="15">
      <c r="A45" t="s">
        <v>83</v>
      </c>
      <c r="B45" s="5" t="s">
        <v>84</v>
      </c>
      <c r="C45" s="14">
        <f>1E-26*(S*G_iso*lambda^2)/(8*K*PI())</f>
        <v>709.9316442188241</v>
      </c>
      <c r="D45" t="s">
        <v>22</v>
      </c>
      <c r="E45" s="30"/>
    </row>
    <row r="46" spans="1:5" ht="12">
      <c r="A46" t="s">
        <v>85</v>
      </c>
      <c r="B46" t="s">
        <v>86</v>
      </c>
      <c r="C46" s="14">
        <f>C45*Omega_Ant/Omega_Sun</f>
        <v>5446.097267433911</v>
      </c>
      <c r="D46" t="s">
        <v>22</v>
      </c>
      <c r="E46" t="s">
        <v>87</v>
      </c>
    </row>
    <row r="47" ht="12">
      <c r="C47" s="1" t="s">
        <v>88</v>
      </c>
    </row>
    <row r="49" ht="12">
      <c r="A49" s="31" t="s">
        <v>89</v>
      </c>
    </row>
    <row r="50" ht="12">
      <c r="A50" s="31" t="s">
        <v>90</v>
      </c>
    </row>
    <row r="51" ht="12">
      <c r="A51" s="31" t="s">
        <v>91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Hegewald</dc:creator>
  <cp:keywords/>
  <dc:description/>
  <cp:lastModifiedBy>Werner Hegewald</cp:lastModifiedBy>
  <cp:lastPrinted>2013-04-23T13:59:54Z</cp:lastPrinted>
  <dcterms:created xsi:type="dcterms:W3CDTF">2013-04-18T14:24:04Z</dcterms:created>
  <dcterms:modified xsi:type="dcterms:W3CDTF">2013-05-13T11:24:26Z</dcterms:modified>
  <cp:category/>
  <cp:version/>
  <cp:contentType/>
  <cp:contentStatus/>
  <cp:revision>12</cp:revision>
</cp:coreProperties>
</file>