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90" activeTab="0"/>
  </bookViews>
  <sheets>
    <sheet name="DL2RD_Freiraum" sheetId="1" r:id="rId1"/>
  </sheets>
  <definedNames>
    <definedName name="A">'DL2RD_Freiraum'!#REF!</definedName>
    <definedName name="A_100">'DL2RD_Freiraum'!#REF!</definedName>
    <definedName name="A_FSL">'DL2RD_Freiraum'!$B$20</definedName>
    <definedName name="abs">'DL2RD_Freiraum'!#REF!</definedName>
    <definedName name="d">'DL2RD_Freiraum'!$B$10</definedName>
    <definedName name="e_r">'DL2RD_Freiraum'!#REF!</definedName>
    <definedName name="f">'DL2RD_Freiraum'!$B$7</definedName>
    <definedName name="G_E">'DL2RD_Freiraum'!$B$17</definedName>
    <definedName name="G_ED">'DL2RD_Freiraum'!$B$16</definedName>
    <definedName name="G_S">'DL2RD_Freiraum'!$B$15</definedName>
    <definedName name="G_SD">'DL2RD_Freiraum'!$B$14</definedName>
    <definedName name="l">'DL2RD_Freiraum'!$B$10</definedName>
    <definedName name="lambda">'DL2RD_Freiraum'!$B$18</definedName>
    <definedName name="lambda_el">'DL2RD_Freiraum'!#REF!</definedName>
    <definedName name="P_E">'DL2RD_Freiraum'!$B$24</definedName>
    <definedName name="P_S">'DL2RD_Freiraum'!$B$12</definedName>
    <definedName name="R_1">'DL2RD_Freiraum'!#REF!</definedName>
    <definedName name="R_2">'DL2RD_Freiraum'!#REF!</definedName>
    <definedName name="r_Ant">'DL2RD_Freiraum'!#REF!</definedName>
    <definedName name="r_TX">'DL2RD_Freiraum'!#REF!</definedName>
    <definedName name="s_Ant">'DL2RD_Freiraum'!#REF!</definedName>
    <definedName name="S_TX">'DL2RD_Freiraum'!#REF!</definedName>
    <definedName name="tan">'DL2RD_Freiraum'!#REF!</definedName>
    <definedName name="VF">'DL2RD_Freiraum'!#REF!</definedName>
    <definedName name="X_1">'DL2RD_Freiraum'!#REF!</definedName>
    <definedName name="X_2">'DL2RD_Freiraum'!#REF!</definedName>
    <definedName name="Z_0">'DL2RD_Freiraum'!$B$11</definedName>
    <definedName name="Z_1">'DL2RD_Freiraum'!#REF!</definedName>
    <definedName name="P_Er">'DL2RD_Freiraum'!#REF!</definedName>
    <definedName name="P_EdBm">'DL2RD_Freiraum'!#REF!</definedName>
    <definedName name="U_E">'DL2RD_Freiraum'!$B$26</definedName>
    <definedName name="P_Erel">'DL2RD_Freiraum'!$B$25</definedName>
    <definedName name="SWert">'DL2RD_Freiraum'!$B$27</definedName>
    <definedName name="ff">'DL2RD_Freiraum'!$B$6</definedName>
    <definedName name="U_FM">'DL2RD_Freiraum'!$D$29</definedName>
  </definedNames>
  <calcPr fullCalcOnLoad="1"/>
</workbook>
</file>

<file path=xl/sharedStrings.xml><?xml version="1.0" encoding="utf-8"?>
<sst xmlns="http://schemas.openxmlformats.org/spreadsheetml/2006/main" count="45" uniqueCount="37">
  <si>
    <t>Freiraumausbreitung</t>
  </si>
  <si>
    <t>© DL2RD 2006/2011/2014</t>
  </si>
  <si>
    <t>Eingaben nur in grüne Felder, niemals in rote!</t>
  </si>
  <si>
    <r>
      <t xml:space="preserve">Betriebsfrequenz </t>
    </r>
    <r>
      <rPr>
        <b/>
        <i/>
        <sz val="12"/>
        <rFont val="Geneva"/>
        <family val="2"/>
      </rPr>
      <t>f</t>
    </r>
  </si>
  <si>
    <t>MHz</t>
  </si>
  <si>
    <t>Hz</t>
  </si>
  <si>
    <t>Entfernung</t>
  </si>
  <si>
    <t>km</t>
  </si>
  <si>
    <t>m</t>
  </si>
  <si>
    <r>
      <t xml:space="preserve">Impedanz </t>
    </r>
    <r>
      <rPr>
        <b/>
        <i/>
        <sz val="12"/>
        <rFont val="Geneva"/>
        <family val="2"/>
      </rPr>
      <t>Z</t>
    </r>
    <r>
      <rPr>
        <b/>
        <vertAlign val="subscript"/>
        <sz val="12"/>
        <rFont val="Geneva"/>
        <family val="2"/>
      </rPr>
      <t>0</t>
    </r>
  </si>
  <si>
    <t>Ω</t>
  </si>
  <si>
    <r>
      <t xml:space="preserve">sendeseitige Leistung </t>
    </r>
    <r>
      <rPr>
        <i/>
        <sz val="12"/>
        <rFont val="Geneva"/>
        <family val="2"/>
      </rPr>
      <t>P</t>
    </r>
    <r>
      <rPr>
        <vertAlign val="subscript"/>
        <sz val="12"/>
        <rFont val="Geneva"/>
        <family val="2"/>
      </rPr>
      <t>S</t>
    </r>
  </si>
  <si>
    <t>W</t>
  </si>
  <si>
    <r>
      <t xml:space="preserve">sendeseitiger Antennengewinn </t>
    </r>
    <r>
      <rPr>
        <i/>
        <sz val="12"/>
        <rFont val="Geneva"/>
        <family val="2"/>
      </rPr>
      <t>G</t>
    </r>
    <r>
      <rPr>
        <vertAlign val="subscript"/>
        <sz val="12"/>
        <rFont val="Geneva"/>
        <family val="2"/>
      </rPr>
      <t>S_D</t>
    </r>
  </si>
  <si>
    <t>dBd</t>
  </si>
  <si>
    <r>
      <t xml:space="preserve">sendeseitiger Gewinnfaktor </t>
    </r>
    <r>
      <rPr>
        <i/>
        <sz val="12"/>
        <rFont val="Geneva"/>
        <family val="2"/>
      </rPr>
      <t>G</t>
    </r>
    <r>
      <rPr>
        <vertAlign val="subscript"/>
        <sz val="12"/>
        <rFont val="Geneva"/>
        <family val="2"/>
      </rPr>
      <t>S</t>
    </r>
  </si>
  <si>
    <r>
      <t xml:space="preserve">empfangsseitiger Antennengewinn </t>
    </r>
    <r>
      <rPr>
        <i/>
        <sz val="12"/>
        <rFont val="Geneva"/>
        <family val="2"/>
      </rPr>
      <t>G</t>
    </r>
    <r>
      <rPr>
        <vertAlign val="subscript"/>
        <sz val="12"/>
        <rFont val="Geneva"/>
        <family val="2"/>
      </rPr>
      <t>E_D</t>
    </r>
  </si>
  <si>
    <r>
      <t xml:space="preserve">empfangsseitiger Gewinnfaktor </t>
    </r>
    <r>
      <rPr>
        <i/>
        <sz val="12"/>
        <rFont val="Geneva"/>
        <family val="2"/>
      </rPr>
      <t>G</t>
    </r>
    <r>
      <rPr>
        <vertAlign val="subscript"/>
        <sz val="12"/>
        <rFont val="Geneva"/>
        <family val="2"/>
      </rPr>
      <t>E</t>
    </r>
  </si>
  <si>
    <r>
      <t>Wellenlänge</t>
    </r>
    <r>
      <rPr>
        <b/>
        <sz val="12"/>
        <rFont val="Geneva"/>
        <family val="2"/>
      </rPr>
      <t xml:space="preserve"> </t>
    </r>
    <r>
      <rPr>
        <b/>
        <i/>
        <sz val="12"/>
        <rFont val="Symbol"/>
        <family val="0"/>
      </rPr>
      <t>l</t>
    </r>
  </si>
  <si>
    <r>
      <t xml:space="preserve">Freiraumdämpfungsfaktor </t>
    </r>
    <r>
      <rPr>
        <i/>
        <sz val="12"/>
        <rFont val="Geneva"/>
        <family val="2"/>
      </rPr>
      <t>A</t>
    </r>
    <r>
      <rPr>
        <i/>
        <vertAlign val="subscript"/>
        <sz val="12"/>
        <rFont val="Geneva"/>
        <family val="2"/>
      </rPr>
      <t>FSL</t>
    </r>
  </si>
  <si>
    <r>
      <t xml:space="preserve">Freiraumdämpfung </t>
    </r>
    <r>
      <rPr>
        <i/>
        <sz val="12"/>
        <rFont val="Geneva"/>
        <family val="2"/>
      </rPr>
      <t>a</t>
    </r>
    <r>
      <rPr>
        <i/>
        <vertAlign val="subscript"/>
        <sz val="12"/>
        <rFont val="Geneva"/>
        <family val="2"/>
      </rPr>
      <t>FSL</t>
    </r>
  </si>
  <si>
    <t>dB</t>
  </si>
  <si>
    <r>
      <t xml:space="preserve">reine Streckendämpfung </t>
    </r>
    <r>
      <rPr>
        <i/>
        <sz val="12"/>
        <rFont val="Geneva"/>
        <family val="2"/>
      </rPr>
      <t>a</t>
    </r>
    <r>
      <rPr>
        <i/>
        <vertAlign val="subscript"/>
        <sz val="12"/>
        <rFont val="Geneva"/>
        <family val="2"/>
      </rPr>
      <t>FSL_o</t>
    </r>
  </si>
  <si>
    <r>
      <t xml:space="preserve"> </t>
    </r>
    <r>
      <rPr>
        <i/>
        <sz val="12"/>
        <rFont val="Geneva"/>
        <family val="2"/>
      </rPr>
      <t>G</t>
    </r>
    <r>
      <rPr>
        <vertAlign val="subscript"/>
        <sz val="12"/>
        <rFont val="Geneva"/>
        <family val="2"/>
      </rPr>
      <t>S</t>
    </r>
    <r>
      <rPr>
        <sz val="12"/>
        <rFont val="Geneva"/>
        <family val="2"/>
      </rPr>
      <t xml:space="preserve">, </t>
    </r>
    <r>
      <rPr>
        <i/>
        <sz val="12"/>
        <rFont val="Geneva"/>
        <family val="2"/>
      </rPr>
      <t>G</t>
    </r>
    <r>
      <rPr>
        <vertAlign val="subscript"/>
        <sz val="12"/>
        <rFont val="Geneva"/>
        <family val="2"/>
      </rPr>
      <t>E</t>
    </r>
    <r>
      <rPr>
        <sz val="12"/>
        <rFont val="Geneva"/>
        <family val="2"/>
      </rPr>
      <t xml:space="preserve"> = 1</t>
    </r>
  </si>
  <si>
    <r>
      <t xml:space="preserve">empfangsseitige Leistung </t>
    </r>
    <r>
      <rPr>
        <i/>
        <sz val="12"/>
        <rFont val="Geneva"/>
        <family val="2"/>
      </rPr>
      <t>P</t>
    </r>
    <r>
      <rPr>
        <vertAlign val="subscript"/>
        <sz val="12"/>
        <rFont val="Geneva"/>
        <family val="2"/>
      </rPr>
      <t>E</t>
    </r>
  </si>
  <si>
    <r>
      <t xml:space="preserve">empfangsseitige Leistung </t>
    </r>
    <r>
      <rPr>
        <i/>
        <sz val="16"/>
        <rFont val="Geneva"/>
        <family val="2"/>
      </rPr>
      <t>P</t>
    </r>
    <r>
      <rPr>
        <vertAlign val="subscript"/>
        <sz val="16"/>
        <rFont val="Geneva"/>
        <family val="2"/>
      </rPr>
      <t>E</t>
    </r>
  </si>
  <si>
    <t>dBm</t>
  </si>
  <si>
    <r>
      <t>Empfängereingangsspannung an Z</t>
    </r>
    <r>
      <rPr>
        <vertAlign val="subscript"/>
        <sz val="12"/>
        <rFont val="Geneva"/>
        <family val="2"/>
      </rPr>
      <t>0</t>
    </r>
  </si>
  <si>
    <t>S-Wert als Zahl</t>
  </si>
  <si>
    <t>S-Wert ggf. +/- dB</t>
  </si>
  <si>
    <t>Pegel über FM-Schwelle (d.h. 10 dB SINAD)</t>
  </si>
  <si>
    <t>dB      bei</t>
  </si>
  <si>
    <t>µV für 10 dB SINAD</t>
  </si>
  <si>
    <t>(üblicherweise 0,159 µV)</t>
  </si>
  <si>
    <t xml:space="preserve">Das Arbeitsblatt hat einen Blattschutz, der versehentliches Beschreiben </t>
  </si>
  <si>
    <t>von mit Formeln belegten Feldern verhindert. Die Formeln sind trotzdem sichtbar.</t>
  </si>
  <si>
    <r>
      <t xml:space="preserve">Aufheben des Blattschutzes möglich über: Extras -&gt; Schutz -&gt; Blattschutz, </t>
    </r>
    <r>
      <rPr>
        <b/>
        <i/>
        <sz val="8"/>
        <color indexed="23"/>
        <rFont val="Verdana"/>
        <family val="2"/>
      </rPr>
      <t>kein</t>
    </r>
    <r>
      <rPr>
        <i/>
        <sz val="8"/>
        <color indexed="23"/>
        <rFont val="Verdana"/>
        <family val="2"/>
      </rPr>
      <t xml:space="preserve"> Kennwort!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</si>
</sst>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0E+00"/>
    <numFmt numFmtId="167" formatCode="0.0"/>
    <numFmt numFmtId="168" formatCode="#,##0"/>
    <numFmt numFmtId="169" formatCode="0.00"/>
  </numFmts>
  <fonts count="15">
    <font>
      <sz val="9"/>
      <name val="Geneva"/>
      <family val="2"/>
    </font>
    <font>
      <sz val="10"/>
      <name val="Arial"/>
      <family val="0"/>
    </font>
    <font>
      <sz val="12"/>
      <name val="Geneva"/>
      <family val="2"/>
    </font>
    <font>
      <b/>
      <sz val="24"/>
      <name val="Geneva"/>
      <family val="2"/>
    </font>
    <font>
      <b/>
      <i/>
      <sz val="12"/>
      <name val="Geneva"/>
      <family val="2"/>
    </font>
    <font>
      <b/>
      <vertAlign val="subscript"/>
      <sz val="12"/>
      <name val="Geneva"/>
      <family val="2"/>
    </font>
    <font>
      <i/>
      <sz val="12"/>
      <name val="Geneva"/>
      <family val="2"/>
    </font>
    <font>
      <vertAlign val="subscript"/>
      <sz val="12"/>
      <name val="Geneva"/>
      <family val="2"/>
    </font>
    <font>
      <b/>
      <sz val="12"/>
      <name val="Geneva"/>
      <family val="2"/>
    </font>
    <font>
      <b/>
      <i/>
      <sz val="12"/>
      <name val="Symbol"/>
      <family val="0"/>
    </font>
    <font>
      <i/>
      <vertAlign val="subscript"/>
      <sz val="12"/>
      <name val="Geneva"/>
      <family val="2"/>
    </font>
    <font>
      <i/>
      <sz val="16"/>
      <name val="Geneva"/>
      <family val="2"/>
    </font>
    <font>
      <vertAlign val="subscript"/>
      <sz val="16"/>
      <name val="Geneva"/>
      <family val="2"/>
    </font>
    <font>
      <i/>
      <sz val="8"/>
      <color indexed="23"/>
      <name val="Verdana"/>
      <family val="2"/>
    </font>
    <font>
      <b/>
      <i/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>
      <alignment horizontal="right"/>
    </xf>
    <xf numFmtId="165" fontId="2" fillId="2" borderId="0" xfId="0" applyNumberFormat="1" applyFont="1" applyFill="1" applyAlignment="1" applyProtection="1">
      <alignment/>
      <protection locked="0"/>
    </xf>
    <xf numFmtId="166" fontId="2" fillId="3" borderId="0" xfId="0" applyNumberFormat="1" applyFont="1" applyFill="1" applyAlignment="1" applyProtection="1">
      <alignment/>
      <protection/>
    </xf>
    <xf numFmtId="167" fontId="2" fillId="2" borderId="0" xfId="0" applyNumberFormat="1" applyFont="1" applyFill="1" applyAlignment="1" applyProtection="1">
      <alignment/>
      <protection locked="0"/>
    </xf>
    <xf numFmtId="168" fontId="2" fillId="4" borderId="0" xfId="0" applyNumberFormat="1" applyFont="1" applyFill="1" applyAlignment="1">
      <alignment/>
    </xf>
    <xf numFmtId="169" fontId="2" fillId="2" borderId="0" xfId="0" applyNumberFormat="1" applyFont="1" applyFill="1" applyAlignment="1" applyProtection="1">
      <alignment/>
      <protection locked="0"/>
    </xf>
    <xf numFmtId="167" fontId="2" fillId="4" borderId="0" xfId="0" applyNumberFormat="1" applyFont="1" applyFill="1" applyAlignment="1">
      <alignment/>
    </xf>
    <xf numFmtId="169" fontId="2" fillId="4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6" fontId="2" fillId="4" borderId="0" xfId="0" applyNumberFormat="1" applyFont="1" applyFill="1" applyAlignment="1">
      <alignment/>
    </xf>
    <xf numFmtId="169" fontId="8" fillId="4" borderId="0" xfId="0" applyNumberFormat="1" applyFont="1" applyFill="1" applyAlignment="1">
      <alignment/>
    </xf>
    <xf numFmtId="164" fontId="8" fillId="0" borderId="0" xfId="0" applyFont="1" applyAlignment="1" applyProtection="1">
      <alignment/>
      <protection/>
    </xf>
    <xf numFmtId="167" fontId="8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4" fontId="2" fillId="3" borderId="0" xfId="0" applyFont="1" applyFill="1" applyAlignment="1" applyProtection="1">
      <alignment/>
      <protection/>
    </xf>
    <xf numFmtId="164" fontId="8" fillId="0" borderId="0" xfId="0" applyFont="1" applyAlignment="1">
      <alignment horizontal="right"/>
    </xf>
    <xf numFmtId="167" fontId="2" fillId="3" borderId="0" xfId="0" applyNumberFormat="1" applyFont="1" applyFill="1" applyAlignment="1">
      <alignment/>
    </xf>
    <xf numFmtId="165" fontId="2" fillId="5" borderId="0" xfId="0" applyNumberFormat="1" applyFont="1" applyFill="1" applyAlignment="1" applyProtection="1">
      <alignment/>
      <protection locked="0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50" zoomScaleNormal="150" workbookViewId="0" topLeftCell="A1">
      <selection activeCell="A4" sqref="A4"/>
    </sheetView>
  </sheetViews>
  <sheetFormatPr defaultColWidth="11.00390625" defaultRowHeight="12"/>
  <cols>
    <col min="1" max="1" width="47.125" style="1" customWidth="1"/>
    <col min="2" max="2" width="20.75390625" style="1" customWidth="1"/>
    <col min="3" max="3" width="12.125" style="1" customWidth="1"/>
    <col min="4" max="4" width="10.875" style="1" customWidth="1"/>
    <col min="5" max="5" width="15.50390625" style="1" customWidth="1"/>
    <col min="6" max="6" width="11.375" style="1" customWidth="1"/>
    <col min="7" max="16384" width="10.875" style="1" customWidth="1"/>
  </cols>
  <sheetData>
    <row r="1" spans="1:4" ht="12.75">
      <c r="A1" s="2" t="s">
        <v>0</v>
      </c>
      <c r="C1" s="3"/>
      <c r="D1" s="3"/>
    </row>
    <row r="2" spans="1:4" ht="12.75">
      <c r="A2" s="1" t="s">
        <v>1</v>
      </c>
      <c r="C2" s="3"/>
      <c r="D2" s="3"/>
    </row>
    <row r="3" spans="2:4" ht="12.75">
      <c r="B3" s="1" t="s">
        <v>2</v>
      </c>
      <c r="C3" s="3"/>
      <c r="D3" s="3"/>
    </row>
    <row r="4" spans="3:4" ht="12.75">
      <c r="C4" s="3"/>
      <c r="D4" s="3"/>
    </row>
    <row r="5" spans="3:4" ht="12.75">
      <c r="C5" s="3"/>
      <c r="D5" s="3"/>
    </row>
    <row r="6" spans="3:4" ht="12.75">
      <c r="C6" s="3"/>
      <c r="D6" s="3"/>
    </row>
    <row r="7" spans="1:4" ht="12.75">
      <c r="A7" s="4" t="s">
        <v>3</v>
      </c>
      <c r="B7" s="5">
        <v>145.98</v>
      </c>
      <c r="C7" s="3" t="s">
        <v>4</v>
      </c>
      <c r="D7" s="3"/>
    </row>
    <row r="8" spans="1:4" ht="12.75">
      <c r="A8" s="4" t="s">
        <v>3</v>
      </c>
      <c r="B8" s="6">
        <f>f*1000000</f>
        <v>145980000</v>
      </c>
      <c r="C8" s="3" t="s">
        <v>5</v>
      </c>
      <c r="D8" s="3"/>
    </row>
    <row r="9" spans="1:4" ht="12.75">
      <c r="A9" s="4" t="s">
        <v>6</v>
      </c>
      <c r="B9" s="7">
        <v>175000</v>
      </c>
      <c r="C9" s="3" t="s">
        <v>7</v>
      </c>
      <c r="D9" s="3"/>
    </row>
    <row r="10" spans="1:4" ht="12.75">
      <c r="A10" s="4" t="s">
        <v>6</v>
      </c>
      <c r="B10" s="8">
        <f>1000*B9</f>
        <v>175000000</v>
      </c>
      <c r="C10" s="3" t="s">
        <v>8</v>
      </c>
      <c r="D10" s="3"/>
    </row>
    <row r="11" spans="1:4" ht="12.75">
      <c r="A11" s="4" t="s">
        <v>9</v>
      </c>
      <c r="B11" s="7">
        <v>50</v>
      </c>
      <c r="C11" s="3" t="s">
        <v>10</v>
      </c>
      <c r="D11" s="3"/>
    </row>
    <row r="12" spans="1:4" ht="12.75">
      <c r="A12" s="4" t="s">
        <v>11</v>
      </c>
      <c r="B12" s="7">
        <v>1.5</v>
      </c>
      <c r="C12" s="3" t="s">
        <v>12</v>
      </c>
      <c r="D12" s="3"/>
    </row>
    <row r="13" spans="1:4" ht="12.75">
      <c r="A13" s="4" t="s">
        <v>11</v>
      </c>
      <c r="B13" s="6">
        <f>P_S</f>
        <v>1.5</v>
      </c>
      <c r="C13" s="3" t="s">
        <v>12</v>
      </c>
      <c r="D13" s="3"/>
    </row>
    <row r="14" spans="1:4" ht="12.75">
      <c r="A14" s="4" t="s">
        <v>13</v>
      </c>
      <c r="B14" s="9">
        <v>0.86</v>
      </c>
      <c r="C14" s="3" t="s">
        <v>14</v>
      </c>
      <c r="D14" s="3"/>
    </row>
    <row r="15" spans="1:4" ht="12.75">
      <c r="A15" s="4" t="s">
        <v>15</v>
      </c>
      <c r="B15" s="10">
        <f>1.64*POWER(10,G_SD/10)</f>
        <v>1.9991429422367812</v>
      </c>
      <c r="C15" s="3"/>
      <c r="D15" s="3"/>
    </row>
    <row r="16" spans="1:4" ht="12.75">
      <c r="A16" s="4" t="s">
        <v>16</v>
      </c>
      <c r="B16" s="7">
        <v>60</v>
      </c>
      <c r="C16" s="3" t="s">
        <v>14</v>
      </c>
      <c r="D16" s="3"/>
    </row>
    <row r="17" spans="1:4" ht="12.75">
      <c r="A17" s="4" t="s">
        <v>17</v>
      </c>
      <c r="B17" s="10">
        <f>1.64*POWER(10,G_ED/10)</f>
        <v>1640000.0000000002</v>
      </c>
      <c r="C17" s="3"/>
      <c r="D17" s="3"/>
    </row>
    <row r="18" spans="1:4" ht="12.75">
      <c r="A18" s="4" t="s">
        <v>18</v>
      </c>
      <c r="B18" s="11">
        <f>299.792458/f</f>
        <v>2.0536543225099333</v>
      </c>
      <c r="C18" s="3" t="s">
        <v>8</v>
      </c>
      <c r="D18" s="3"/>
    </row>
    <row r="19" spans="1:4" ht="12.75">
      <c r="A19" s="4"/>
      <c r="B19" s="12"/>
      <c r="C19" s="3"/>
      <c r="D19" s="3"/>
    </row>
    <row r="20" spans="1:4" ht="12.75">
      <c r="A20" s="4" t="s">
        <v>19</v>
      </c>
      <c r="B20" s="13">
        <f>16*PI()*PI()*d*d/(G_S*G_E*lambda*lambda)</f>
        <v>349746552347.0617</v>
      </c>
      <c r="C20" s="3"/>
      <c r="D20" s="3"/>
    </row>
    <row r="21" spans="1:4" ht="12.75">
      <c r="A21" s="4" t="s">
        <v>20</v>
      </c>
      <c r="B21" s="14">
        <f>10*LOG10(A_FSL)</f>
        <v>115.43753442094454</v>
      </c>
      <c r="C21" s="15" t="s">
        <v>21</v>
      </c>
      <c r="D21" s="3"/>
    </row>
    <row r="22" spans="1:4" ht="12.75">
      <c r="A22" s="4" t="s">
        <v>22</v>
      </c>
      <c r="B22" s="14">
        <f>10*LOG10(A_FSL*G_S*G_E)</f>
        <v>180.5944113818985</v>
      </c>
      <c r="C22" s="15" t="s">
        <v>21</v>
      </c>
      <c r="D22" s="3" t="s">
        <v>23</v>
      </c>
    </row>
    <row r="23" spans="1:4" ht="12.75">
      <c r="A23" s="4"/>
      <c r="C23" s="3"/>
      <c r="D23" s="3"/>
    </row>
    <row r="24" spans="1:4" ht="12.75">
      <c r="A24" s="4" t="s">
        <v>24</v>
      </c>
      <c r="B24" s="13">
        <f>P_S/A_FSL</f>
        <v>4.288819975304617E-12</v>
      </c>
      <c r="C24" s="15" t="s">
        <v>12</v>
      </c>
      <c r="D24" s="3"/>
    </row>
    <row r="25" spans="1:4" ht="19.5" customHeight="1">
      <c r="A25" s="4" t="s">
        <v>25</v>
      </c>
      <c r="B25" s="16">
        <f>10*LOG10(P_E/0.001)</f>
        <v>-83.67662183038773</v>
      </c>
      <c r="C25" s="15" t="s">
        <v>26</v>
      </c>
      <c r="D25" s="3"/>
    </row>
    <row r="26" spans="1:4" ht="12.75">
      <c r="A26" s="4" t="s">
        <v>27</v>
      </c>
      <c r="B26" s="17">
        <f>IF(SQRT(P_E*50)&gt;1,SQRT(P_E*50),IF(SQRT(P_E*50)&gt;0.001,SQRT(P_E*50)*1000,SQRT(P_E*50)*1000000))</f>
        <v>14.643804108401302</v>
      </c>
      <c r="C26" s="18" t="str">
        <f>IF(SQRT(P_E*50)&gt;1,"V",IF(SQRT(P_E*50)&gt;0.001,"mV","µV"))</f>
        <v>µV</v>
      </c>
      <c r="D26" s="3"/>
    </row>
    <row r="27" spans="1:4" ht="20.25" customHeight="1">
      <c r="A27" s="19" t="s">
        <v>28</v>
      </c>
      <c r="B27" s="16">
        <f>IF(f&gt;30,(P_Erel-(-147.2))/6,(P_Erel-(-127.2))/6)</f>
        <v>10.587229694935376</v>
      </c>
      <c r="C27" s="15"/>
      <c r="D27" s="3"/>
    </row>
    <row r="28" spans="1:4" ht="20.25" customHeight="1">
      <c r="A28" s="4" t="s">
        <v>29</v>
      </c>
      <c r="B28" s="20">
        <f>IF(SWert&lt;0,SWert*(-6),IF(SWert&gt;9,(SWert-9)*6,SWert))</f>
        <v>9.523378169612254</v>
      </c>
      <c r="C28" s="18" t="str">
        <f>IF(SWert&lt;0,"dB unter S0",IF(SWert&gt;9,"dB über S9",""))</f>
        <v>dB über S9</v>
      </c>
      <c r="D28" s="3"/>
    </row>
    <row r="29" spans="1:5" ht="12.75">
      <c r="A29" s="4" t="s">
        <v>30</v>
      </c>
      <c r="B29" s="20">
        <f>20*LOG(SQRT(P_E*50)/U_FM*1000000,10)</f>
        <v>39.28513572656342</v>
      </c>
      <c r="C29" s="3" t="s">
        <v>31</v>
      </c>
      <c r="D29" s="21">
        <v>0.159</v>
      </c>
      <c r="E29" s="1" t="s">
        <v>32</v>
      </c>
    </row>
    <row r="30" spans="1:4" ht="12.75">
      <c r="A30" s="4"/>
      <c r="C30" s="3"/>
      <c r="D30" s="3" t="s">
        <v>33</v>
      </c>
    </row>
    <row r="31" spans="1:4" ht="12.75">
      <c r="A31" s="22" t="s">
        <v>34</v>
      </c>
      <c r="C31" s="3"/>
      <c r="D31" s="3"/>
    </row>
    <row r="32" spans="1:4" ht="12.75">
      <c r="A32" s="22" t="s">
        <v>35</v>
      </c>
      <c r="C32" s="3"/>
      <c r="D32" s="3"/>
    </row>
    <row r="33" spans="1:4" ht="12.75">
      <c r="A33" s="22" t="s">
        <v>36</v>
      </c>
      <c r="C33" s="3"/>
      <c r="D33" s="3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Werner Hegewald</dc:creator>
  <cp:keywords/>
  <dc:description/>
  <cp:lastModifiedBy>Herbert Thiemann</cp:lastModifiedBy>
  <cp:lastPrinted>2006-05-17T13:24:15Z</cp:lastPrinted>
  <dcterms:created xsi:type="dcterms:W3CDTF">2005-04-20T11:16:37Z</dcterms:created>
  <dcterms:modified xsi:type="dcterms:W3CDTF">2014-12-02T17:29:25Z</dcterms:modified>
  <cp:category/>
  <cp:version/>
  <cp:contentType/>
  <cp:contentStatus/>
  <cp:revision>14</cp:revision>
</cp:coreProperties>
</file>