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7" activeTab="0"/>
  </bookViews>
  <sheets>
    <sheet name="50 MHz" sheetId="1" r:id="rId1"/>
    <sheet name="Danksagung" sheetId="2" r:id="rId2"/>
  </sheets>
  <definedNames>
    <definedName name="_xlnm.Print_Area" localSheetId="0">'50 MHz'!$A$1:$I$150</definedName>
    <definedName name="Excel_BuiltIn_Print_Area_1_1">'50 MHz'!$A$1:$I$44</definedName>
  </definedNames>
  <calcPr fullCalcOnLoad="1"/>
</workbook>
</file>

<file path=xl/sharedStrings.xml><?xml version="1.0" encoding="utf-8"?>
<sst xmlns="http://schemas.openxmlformats.org/spreadsheetml/2006/main" count="566" uniqueCount="423">
  <si>
    <t xml:space="preserve">Liste einiger 50-MHz-Baken </t>
  </si>
  <si>
    <t>für</t>
  </si>
  <si>
    <t>DF0FA</t>
  </si>
  <si>
    <t>in</t>
  </si>
  <si>
    <t>JO62QN</t>
  </si>
  <si>
    <r>
      <t>geprüft! Stand 16.05.2015,</t>
    </r>
    <r>
      <rPr>
        <sz val="8"/>
        <rFont val="Arial"/>
        <family val="2"/>
      </rPr>
      <t xml:space="preserve"> © Red. FA</t>
    </r>
  </si>
  <si>
    <t xml:space="preserve"> Rufzeichen und Locator (Großbuchstaben!) bitte den eigenen Bedingungen anpassen!</t>
  </si>
  <si>
    <t>bis etwa 300 km Abstand je nach QTH in DL evtl. via Tropo hörbar</t>
  </si>
  <si>
    <t>Grau unterlegt:</t>
  </si>
  <si>
    <t>unsicher</t>
  </si>
  <si>
    <t>Frequenz/MHz</t>
  </si>
  <si>
    <t>Call</t>
  </si>
  <si>
    <t>Locator</t>
  </si>
  <si>
    <t>QTF [°]</t>
  </si>
  <si>
    <t>QRB [km]</t>
  </si>
  <si>
    <t>ERP [W]</t>
  </si>
  <si>
    <t>Antenne</t>
  </si>
  <si>
    <t>ü. NN [m]</t>
  </si>
  <si>
    <t>gehört, Bemerkungen</t>
  </si>
  <si>
    <t>Longitude</t>
  </si>
  <si>
    <t>Latitude</t>
  </si>
  <si>
    <t>ELOC</t>
  </si>
  <si>
    <t>ELON</t>
  </si>
  <si>
    <t>ELAT</t>
  </si>
  <si>
    <t>sinb1</t>
  </si>
  <si>
    <t>sinb2</t>
  </si>
  <si>
    <t>cosb1</t>
  </si>
  <si>
    <t>cosb2</t>
  </si>
  <si>
    <t>cos(delta)</t>
  </si>
  <si>
    <t>cos c</t>
  </si>
  <si>
    <t>c</t>
  </si>
  <si>
    <t>sin c</t>
  </si>
  <si>
    <t>cos alpha</t>
  </si>
  <si>
    <t>alpha</t>
  </si>
  <si>
    <t>GB3BUX</t>
  </si>
  <si>
    <t>IO93BF</t>
  </si>
  <si>
    <t>Kreuzdipol, hor.</t>
  </si>
  <si>
    <t>10/14</t>
  </si>
  <si>
    <t>F1VJT</t>
  </si>
  <si>
    <t>JN33BC</t>
  </si>
  <si>
    <t xml:space="preserve">7/14 </t>
  </si>
  <si>
    <t>F1ZGD</t>
  </si>
  <si>
    <t>JN23KU</t>
  </si>
  <si>
    <t>5/15</t>
  </si>
  <si>
    <t>IW3FZQ</t>
  </si>
  <si>
    <t>JN55VF</t>
  </si>
  <si>
    <t>5/8-Vertikal</t>
  </si>
  <si>
    <t>25</t>
  </si>
  <si>
    <t>5/15, nr Padua</t>
  </si>
  <si>
    <t>Z21SIX</t>
  </si>
  <si>
    <t>KH52ND</t>
  </si>
  <si>
    <t>Groundplane</t>
  </si>
  <si>
    <t>IQ8KK</t>
  </si>
  <si>
    <t>JM89DH</t>
  </si>
  <si>
    <t>I0JX</t>
  </si>
  <si>
    <t>JN61HV</t>
  </si>
  <si>
    <t>3-El.-Yagi, hor.</t>
  </si>
  <si>
    <t xml:space="preserve">5/15 </t>
  </si>
  <si>
    <t>YU1AVQ</t>
  </si>
  <si>
    <t>KN04FU</t>
  </si>
  <si>
    <t>?</t>
  </si>
  <si>
    <t>HB9EME</t>
  </si>
  <si>
    <t>JN36KW</t>
  </si>
  <si>
    <t>2,5</t>
  </si>
  <si>
    <t>V-Dipol</t>
  </si>
  <si>
    <r>
      <t xml:space="preserve">4/15, nr </t>
    </r>
    <r>
      <rPr>
        <sz val="10"/>
        <rFont val="Arial"/>
        <family val="2"/>
      </rPr>
      <t>Neuchâtel</t>
    </r>
  </si>
  <si>
    <t>HG1BVB</t>
  </si>
  <si>
    <t>JN87FI</t>
  </si>
  <si>
    <t>3/4-Vertikal</t>
  </si>
  <si>
    <t>725</t>
  </si>
  <si>
    <t>5/15 , nr Szombathely</t>
  </si>
  <si>
    <t>I5MXX</t>
  </si>
  <si>
    <t>JN53JU</t>
  </si>
  <si>
    <t>1/15</t>
  </si>
  <si>
    <t>SV9SIX</t>
  </si>
  <si>
    <t>KM25NH</t>
  </si>
  <si>
    <t>Dipol, vert.</t>
  </si>
  <si>
    <t>OK1DXD</t>
  </si>
  <si>
    <t>JN79IX</t>
  </si>
  <si>
    <t>5/14</t>
  </si>
  <si>
    <t>OX3SIX</t>
  </si>
  <si>
    <t>HP15EO</t>
  </si>
  <si>
    <t>Dipol, hor.</t>
  </si>
  <si>
    <t>3/15</t>
  </si>
  <si>
    <t>OH1SIX</t>
  </si>
  <si>
    <t>KP11QU</t>
  </si>
  <si>
    <t>ZB2SIX</t>
  </si>
  <si>
    <t>IM76HD</t>
  </si>
  <si>
    <t>4/15</t>
  </si>
  <si>
    <t>CU3URA</t>
  </si>
  <si>
    <t>HM68QM</t>
  </si>
  <si>
    <t>GB3BAA</t>
  </si>
  <si>
    <t>IO91PS</t>
  </si>
  <si>
    <t>SV5SIX</t>
  </si>
  <si>
    <t>KM46CK</t>
  </si>
  <si>
    <t>12/14</t>
  </si>
  <si>
    <t>OH0SIX</t>
  </si>
  <si>
    <t>JP90XI</t>
  </si>
  <si>
    <t>5B4CY</t>
  </si>
  <si>
    <t>KM64PT</t>
  </si>
  <si>
    <t>IZ1EPM</t>
  </si>
  <si>
    <t>JN35WD</t>
  </si>
  <si>
    <t>5/15, nr Turin</t>
  </si>
  <si>
    <t>PY3IBZ</t>
  </si>
  <si>
    <t>GF49KW</t>
  </si>
  <si>
    <t xml:space="preserve">3/14 </t>
  </si>
  <si>
    <t>IK5ZUL</t>
  </si>
  <si>
    <t>JN52JW</t>
  </si>
  <si>
    <t>SV2JAO</t>
  </si>
  <si>
    <t>KN10DN</t>
  </si>
  <si>
    <t>ED2YAH</t>
  </si>
  <si>
    <t>IN91SR</t>
  </si>
  <si>
    <t>ER1SIX</t>
  </si>
  <si>
    <t>KN47JG</t>
  </si>
  <si>
    <t>HG8BVB</t>
  </si>
  <si>
    <t>KN06OQ</t>
  </si>
  <si>
    <t>LX0SIX</t>
  </si>
  <si>
    <t>JN39AV</t>
  </si>
  <si>
    <t>Dipol</t>
  </si>
  <si>
    <t>520</t>
  </si>
  <si>
    <t>5/15, Bourscheid</t>
  </si>
  <si>
    <t>SR5FHX</t>
  </si>
  <si>
    <t>KO02KH</t>
  </si>
  <si>
    <t>12/13</t>
  </si>
  <si>
    <t>UN1SIX</t>
  </si>
  <si>
    <t>MN83KE</t>
  </si>
  <si>
    <t>OH2SIX</t>
  </si>
  <si>
    <t>KP20DH</t>
  </si>
  <si>
    <t>9H1SIX</t>
  </si>
  <si>
    <t>JM75FV</t>
  </si>
  <si>
    <t>SR9FHA</t>
  </si>
  <si>
    <t>KN09AX</t>
  </si>
  <si>
    <t>GB3CFG</t>
  </si>
  <si>
    <t>IO74CR</t>
  </si>
  <si>
    <t>V51YJ</t>
  </si>
  <si>
    <t>JG87NJ</t>
  </si>
  <si>
    <t>SR3FHB</t>
  </si>
  <si>
    <t>JO91CQ</t>
  </si>
  <si>
    <t>5/15, nr Kalisz</t>
  </si>
  <si>
    <t>ZS6WAB</t>
  </si>
  <si>
    <t>KG46RB</t>
  </si>
  <si>
    <t>IS0GQX</t>
  </si>
  <si>
    <t>JM49OH</t>
  </si>
  <si>
    <t>9/14</t>
  </si>
  <si>
    <t>9A0BHH</t>
  </si>
  <si>
    <t>JN85JO</t>
  </si>
  <si>
    <t>CT0SIX</t>
  </si>
  <si>
    <t>IN50NE</t>
  </si>
  <si>
    <t>HG7BVA</t>
  </si>
  <si>
    <t>JN97QJ</t>
  </si>
  <si>
    <t>OH5SIX</t>
  </si>
  <si>
    <t>KP30HW</t>
  </si>
  <si>
    <t>ZD8VHF</t>
  </si>
  <si>
    <t>II22TB</t>
  </si>
  <si>
    <t>VE2RCS</t>
  </si>
  <si>
    <t>FN25UP</t>
  </si>
  <si>
    <t>YU1EO</t>
  </si>
  <si>
    <t>KN04ML</t>
  </si>
  <si>
    <t>D4C</t>
  </si>
  <si>
    <t>HK76MV</t>
  </si>
  <si>
    <t>US0SU</t>
  </si>
  <si>
    <t>KN28JW</t>
  </si>
  <si>
    <t>VO1SIX</t>
  </si>
  <si>
    <t>GN27KD</t>
  </si>
  <si>
    <t>CS3BSM</t>
  </si>
  <si>
    <t>IM12OR</t>
  </si>
  <si>
    <t>Loop, hor.</t>
  </si>
  <si>
    <t>ZS5BALG</t>
  </si>
  <si>
    <t>IM67AH</t>
  </si>
  <si>
    <t>SR8FHL</t>
  </si>
  <si>
    <t>KO11HF</t>
  </si>
  <si>
    <t>IK7LMX</t>
  </si>
  <si>
    <t>JN80XP</t>
  </si>
  <si>
    <t>SR2SIX</t>
  </si>
  <si>
    <t>JO93BC</t>
  </si>
  <si>
    <t>7/13, Bydgoszcz</t>
  </si>
  <si>
    <t>ES0SIX</t>
  </si>
  <si>
    <t>KO18CW</t>
  </si>
  <si>
    <t>VO1ZA</t>
  </si>
  <si>
    <t>GN37JS</t>
  </si>
  <si>
    <t>SV1SIX</t>
  </si>
  <si>
    <t>KM17UX</t>
  </si>
  <si>
    <t>GB3MCB</t>
  </si>
  <si>
    <t>IO70OJ</t>
  </si>
  <si>
    <t>ED6YAI</t>
  </si>
  <si>
    <t>JM19NL</t>
  </si>
  <si>
    <t>ZS6TWB</t>
  </si>
  <si>
    <t>KG46RC</t>
  </si>
  <si>
    <t>3-El.-Yagi, N (SSB!)</t>
  </si>
  <si>
    <t>OX3VHF</t>
  </si>
  <si>
    <t>GP60QQ</t>
  </si>
  <si>
    <t>OK1DX</t>
  </si>
  <si>
    <t>JN69SD</t>
  </si>
  <si>
    <t>4/15, nr Passau!</t>
  </si>
  <si>
    <t>SR2FHM</t>
  </si>
  <si>
    <t>JO94II</t>
  </si>
  <si>
    <t>9</t>
  </si>
  <si>
    <t>5/15, Gdansk</t>
  </si>
  <si>
    <t>YU1KM</t>
  </si>
  <si>
    <t>KN04FS</t>
  </si>
  <si>
    <t>SV9GPV</t>
  </si>
  <si>
    <t>KM25EH</t>
  </si>
  <si>
    <t>YU0ZNI</t>
  </si>
  <si>
    <t>KN03WH</t>
  </si>
  <si>
    <t>SQ2LYF</t>
  </si>
  <si>
    <t>JO93GX</t>
  </si>
  <si>
    <t>6/14, nr Gdansk</t>
  </si>
  <si>
    <t>LZ2CC</t>
  </si>
  <si>
    <t>KN22GS</t>
  </si>
  <si>
    <t>7/14</t>
  </si>
  <si>
    <t>TR0A</t>
  </si>
  <si>
    <t>JJ40QL</t>
  </si>
  <si>
    <t>5-El.-Yagi, N</t>
  </si>
  <si>
    <t xml:space="preserve">4/15 </t>
  </si>
  <si>
    <t>GB3RAL</t>
  </si>
  <si>
    <t>IO91IN</t>
  </si>
  <si>
    <t>ZS6JON</t>
  </si>
  <si>
    <t>KG33VV</t>
  </si>
  <si>
    <t>LZ0SJB</t>
  </si>
  <si>
    <t>KN32DR</t>
  </si>
  <si>
    <t>ZS6DN</t>
  </si>
  <si>
    <t>KG44DE</t>
  </si>
  <si>
    <t>EI0SIX</t>
  </si>
  <si>
    <t>IO63VE</t>
  </si>
  <si>
    <t>OZ6VHF</t>
  </si>
  <si>
    <t>JO57EI</t>
  </si>
  <si>
    <t>X-Dipol</t>
  </si>
  <si>
    <t>5/15, nr Frederikshavn</t>
  </si>
  <si>
    <t>IT9X</t>
  </si>
  <si>
    <t>JM78LB</t>
  </si>
  <si>
    <t>TF1SIX</t>
  </si>
  <si>
    <t>HP94SC</t>
  </si>
  <si>
    <t>HB9SIX</t>
  </si>
  <si>
    <t>JN47QF</t>
  </si>
  <si>
    <t>8</t>
  </si>
  <si>
    <t>J-Antenne</t>
  </si>
  <si>
    <t>2502</t>
  </si>
  <si>
    <t>5/15, Säntis, Winterthur</t>
  </si>
  <si>
    <t>OE3XLB</t>
  </si>
  <si>
    <t>JN87WB</t>
  </si>
  <si>
    <t>5-Ele.-Yagi</t>
  </si>
  <si>
    <t xml:space="preserve">5/15, Maiersdorf </t>
  </si>
  <si>
    <t>EA4UW</t>
  </si>
  <si>
    <t>IN80EC</t>
  </si>
  <si>
    <t>5/13</t>
  </si>
  <si>
    <t>GB3RMK</t>
  </si>
  <si>
    <t>IO77UO</t>
  </si>
  <si>
    <t>Dipol, hor. N/S</t>
  </si>
  <si>
    <t>SK6QW</t>
  </si>
  <si>
    <t>JO68WR</t>
  </si>
  <si>
    <t>ED4YBA</t>
  </si>
  <si>
    <t>IN80WC</t>
  </si>
  <si>
    <t>LZ0SIX</t>
  </si>
  <si>
    <t>KN32ER</t>
  </si>
  <si>
    <t>GB3NGI</t>
  </si>
  <si>
    <t>IO65VB</t>
  </si>
  <si>
    <t>LY0SIX</t>
  </si>
  <si>
    <t>KO24PS</t>
  </si>
  <si>
    <t>KL7KY</t>
  </si>
  <si>
    <t>BP51EN</t>
  </si>
  <si>
    <t>GB3LER</t>
  </si>
  <si>
    <t>IP90JD</t>
  </si>
  <si>
    <t>3-El.-Yagi, S</t>
  </si>
  <si>
    <t>KH6HI</t>
  </si>
  <si>
    <t>BL01XH</t>
  </si>
  <si>
    <t>LA5VHF</t>
  </si>
  <si>
    <t>JO48AD</t>
  </si>
  <si>
    <t>GB3IOJ</t>
  </si>
  <si>
    <t>IN89WE</t>
  </si>
  <si>
    <t>V-Dipol, hor.</t>
  </si>
  <si>
    <t>OE3XAC</t>
  </si>
  <si>
    <t>JN78SB</t>
  </si>
  <si>
    <t>750</t>
  </si>
  <si>
    <t>4/14, Kaiserkogl</t>
  </si>
  <si>
    <t>OH9SIX</t>
  </si>
  <si>
    <t>KP36OI</t>
  </si>
  <si>
    <t>Dipolgruppe, hor.</t>
  </si>
  <si>
    <t xml:space="preserve">4/14 </t>
  </si>
  <si>
    <t>YO4KRB</t>
  </si>
  <si>
    <t>KN44HE</t>
  </si>
  <si>
    <t>ZS6TX</t>
  </si>
  <si>
    <t>KG54ML</t>
  </si>
  <si>
    <t>PA2GP</t>
  </si>
  <si>
    <t>JO33HB</t>
  </si>
  <si>
    <t>2/15</t>
  </si>
  <si>
    <t>SK3SIX</t>
  </si>
  <si>
    <t>JP73HC</t>
  </si>
  <si>
    <t>EA8SIX</t>
  </si>
  <si>
    <t>IL28GC</t>
  </si>
  <si>
    <t xml:space="preserve">8/13 </t>
  </si>
  <si>
    <t>VO1FU</t>
  </si>
  <si>
    <t>GN37OL</t>
  </si>
  <si>
    <t>SV3BSF</t>
  </si>
  <si>
    <t>KM08VA</t>
  </si>
  <si>
    <t>9A4HP</t>
  </si>
  <si>
    <t>JN75OG</t>
  </si>
  <si>
    <t>NL7XM</t>
  </si>
  <si>
    <t>FN20IP</t>
  </si>
  <si>
    <t>LA4VHF</t>
  </si>
  <si>
    <t>JO28WL</t>
  </si>
  <si>
    <t>ZS5BLA</t>
  </si>
  <si>
    <t>IM57PX</t>
  </si>
  <si>
    <t>FK8SIX</t>
  </si>
  <si>
    <t>RG37FR</t>
  </si>
  <si>
    <t>ER1SS</t>
  </si>
  <si>
    <t>KN46JS</t>
  </si>
  <si>
    <t>ZS1SIX</t>
  </si>
  <si>
    <t>11/14</t>
  </si>
  <si>
    <t>4X4SIX</t>
  </si>
  <si>
    <t>KM71NU</t>
  </si>
  <si>
    <t>F6IKY</t>
  </si>
  <si>
    <t>JN26OP</t>
  </si>
  <si>
    <t>1/14, Louhans</t>
  </si>
  <si>
    <t>UT7IL</t>
  </si>
  <si>
    <t>KN87VX</t>
  </si>
  <si>
    <t>FX4SIX</t>
  </si>
  <si>
    <t>JN06CQ</t>
  </si>
  <si>
    <t>ZS5SIX</t>
  </si>
  <si>
    <t>F1GTU</t>
  </si>
  <si>
    <t>JN05IF</t>
  </si>
  <si>
    <t>OY6BEC</t>
  </si>
  <si>
    <t>IP62OA</t>
  </si>
  <si>
    <t>F5ZHQ</t>
  </si>
  <si>
    <t>JN33AC</t>
  </si>
  <si>
    <t>IZ0ANE</t>
  </si>
  <si>
    <t>JN61VL</t>
  </si>
  <si>
    <t>EA8RCP</t>
  </si>
  <si>
    <t>IL18CO</t>
  </si>
  <si>
    <t>2/14</t>
  </si>
  <si>
    <t>F1ZFE</t>
  </si>
  <si>
    <t>JN39OC</t>
  </si>
  <si>
    <t>2</t>
  </si>
  <si>
    <t>Vertikal</t>
  </si>
  <si>
    <t>392</t>
  </si>
  <si>
    <t>geplant, nr Saarbrücken!</t>
  </si>
  <si>
    <t>IQ4FE</t>
  </si>
  <si>
    <t>JN54AS</t>
  </si>
  <si>
    <t>6</t>
  </si>
  <si>
    <t>3/14, nr Parma</t>
  </si>
  <si>
    <t>S55ZRS</t>
  </si>
  <si>
    <t>JN76MC</t>
  </si>
  <si>
    <t>F8BHU</t>
  </si>
  <si>
    <t>JN17NA</t>
  </si>
  <si>
    <t>3</t>
  </si>
  <si>
    <t>3 Ele-Yagi NO</t>
  </si>
  <si>
    <t>334</t>
  </si>
  <si>
    <t>6/13, nr Nevers</t>
  </si>
  <si>
    <t>M0DTS</t>
  </si>
  <si>
    <t>IO94IL</t>
  </si>
  <si>
    <t>ON0SIX</t>
  </si>
  <si>
    <t>JO20EP</t>
  </si>
  <si>
    <t>4/15, Waterloo</t>
  </si>
  <si>
    <t>JW5SIX</t>
  </si>
  <si>
    <t>KQ26MM</t>
  </si>
  <si>
    <t>ED1YCA</t>
  </si>
  <si>
    <t>IN73AL</t>
  </si>
  <si>
    <t>ED1YCE</t>
  </si>
  <si>
    <t>IN83GK</t>
  </si>
  <si>
    <t>JW7SIX</t>
  </si>
  <si>
    <t>JQ68TB</t>
  </si>
  <si>
    <t>4-El.-Yagi, S</t>
  </si>
  <si>
    <t>SR1DAR</t>
  </si>
  <si>
    <t>JO84EK</t>
  </si>
  <si>
    <t>LA7SIX</t>
  </si>
  <si>
    <t>JP99EC</t>
  </si>
  <si>
    <t>IW0DAQ</t>
  </si>
  <si>
    <t>JN61HQ</t>
  </si>
  <si>
    <t>IQ4AD</t>
  </si>
  <si>
    <t>JN54DT</t>
  </si>
  <si>
    <t>F5ZHI</t>
  </si>
  <si>
    <t>JO10PH</t>
  </si>
  <si>
    <t>6/14</t>
  </si>
  <si>
    <t>LA9SIX</t>
  </si>
  <si>
    <t>JP50EV</t>
  </si>
  <si>
    <t>OZ7IGY</t>
  </si>
  <si>
    <t>JO55WM</t>
  </si>
  <si>
    <t>Kreuzdipol</t>
  </si>
  <si>
    <t>5/06, nr Roskilde</t>
  </si>
  <si>
    <t>IQ5MS</t>
  </si>
  <si>
    <t>JN54AA</t>
  </si>
  <si>
    <t>OK0NCC</t>
  </si>
  <si>
    <t>JN79EW</t>
  </si>
  <si>
    <t>4/14, nr Praha</t>
  </si>
  <si>
    <t>JX7SIX</t>
  </si>
  <si>
    <t>IQ50RX</t>
  </si>
  <si>
    <t>F1ZFB</t>
  </si>
  <si>
    <t>IN95TM</t>
  </si>
  <si>
    <t>DF0ANN</t>
  </si>
  <si>
    <t>JN59PL</t>
  </si>
  <si>
    <t>Hor.-Omni-Loop</t>
  </si>
  <si>
    <t>630</t>
  </si>
  <si>
    <t>4/15, QSY in Arbeit</t>
  </si>
  <si>
    <t>DB0DUB</t>
  </si>
  <si>
    <t>JO31HF</t>
  </si>
  <si>
    <t>5/15, Kaarst</t>
  </si>
  <si>
    <t>DB0HGW</t>
  </si>
  <si>
    <t>JO64QC</t>
  </si>
  <si>
    <t>Magnet-Loop</t>
  </si>
  <si>
    <t>5/15, QSY in Arbeit</t>
  </si>
  <si>
    <t>SL2ZZU</t>
  </si>
  <si>
    <t>KP15CO</t>
  </si>
  <si>
    <t>SV1AHT</t>
  </si>
  <si>
    <t>KN10LO</t>
  </si>
  <si>
    <t>GB3DUN</t>
  </si>
  <si>
    <t>IO91SV</t>
  </si>
  <si>
    <t>IW0DTK</t>
  </si>
  <si>
    <t>JN61VG</t>
  </si>
  <si>
    <t>Danksagung</t>
  </si>
  <si>
    <t>Ausgangspunkt zu dieser Bakenliste ist die FA-Bakenliste von 6/2006,</t>
  </si>
  <si>
    <t>sowie jene von DK7ZB in FA 3/2000</t>
  </si>
  <si>
    <t xml:space="preserve">Aktualisierung durch DL1UU anhand von DX-Clustermeldungen: </t>
  </si>
  <si>
    <t>http://www.dxsummit.fi</t>
  </si>
  <si>
    <t>Weitere Quellen:</t>
  </si>
  <si>
    <t>http://www.mmmonvhf.de/</t>
  </si>
  <si>
    <t>http://www.beaconspot.eu</t>
  </si>
  <si>
    <t>Die Tabellenvorlage stammt ursprünglich von DF2ZC,</t>
  </si>
  <si>
    <t>aktuell wurde sie der Website von LA0BY entnommen.</t>
  </si>
  <si>
    <t>http://la0by.darc.de/</t>
  </si>
  <si>
    <t>Die Anpassung der Tabelle erfolgte durch DL2RD.</t>
  </si>
  <si>
    <r>
      <t xml:space="preserve">Bitte </t>
    </r>
    <r>
      <rPr>
        <b/>
        <sz val="10"/>
        <color indexed="10"/>
        <rFont val="Arial"/>
        <family val="2"/>
      </rPr>
      <t>aktualisieren</t>
    </r>
    <r>
      <rPr>
        <sz val="10"/>
        <color indexed="10"/>
        <rFont val="Arial"/>
        <family val="2"/>
      </rPr>
      <t xml:space="preserve"> Sie Call und vor allem den </t>
    </r>
    <r>
      <rPr>
        <b/>
        <sz val="10"/>
        <color indexed="10"/>
        <rFont val="Arial"/>
        <family val="2"/>
      </rPr>
      <t>Locator</t>
    </r>
    <r>
      <rPr>
        <sz val="10"/>
        <color indexed="10"/>
        <rFont val="Arial"/>
        <family val="2"/>
      </rPr>
      <t xml:space="preserve"> im Tabellenkopf,</t>
    </r>
  </si>
  <si>
    <t>damit die Tabelle Richtung und Entfernung zu Ihrem QTH berechnet!</t>
  </si>
  <si>
    <t>Redaktion FUNKAMATEUR</t>
  </si>
  <si>
    <t>http://www.funkamateur.de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</si>
</sst>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\ _D_M_-;\-* #,##0\ _D_M_-;_-* &quot;- &quot;_D_M_-;_-@_-"/>
    <numFmt numFmtId="166" formatCode="_-* #,##0&quot; DM&quot;_-;\-* #,##0&quot; DM&quot;_-;_-* &quot;- DM&quot;_-;_-@_-"/>
    <numFmt numFmtId="167" formatCode="#,##0"/>
    <numFmt numFmtId="168" formatCode="@"/>
    <numFmt numFmtId="169" formatCode="0.0E+00"/>
    <numFmt numFmtId="170" formatCode="0"/>
    <numFmt numFmtId="171" formatCode="0.00000"/>
    <numFmt numFmtId="172" formatCode="0.000"/>
    <numFmt numFmtId="173" formatCode="#,##0.000"/>
  </numFmts>
  <fonts count="24">
    <font>
      <sz val="10"/>
      <name val="Arial"/>
      <family val="2"/>
    </font>
    <font>
      <sz val="8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4"/>
      <color indexed="22"/>
      <name val="Arial"/>
      <family val="2"/>
    </font>
    <font>
      <b/>
      <sz val="14"/>
      <color indexed="10"/>
      <name val="Arial"/>
      <family val="2"/>
    </font>
    <font>
      <b/>
      <sz val="8"/>
      <name val="Book Antiqu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Alignment="0" applyProtection="0"/>
    <xf numFmtId="166" fontId="0" fillId="0" borderId="0" applyFill="0" applyAlignment="0" applyProtection="0"/>
  </cellStyleXfs>
  <cellXfs count="88">
    <xf numFmtId="164" fontId="0" fillId="0" borderId="0" xfId="0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7" fontId="4" fillId="2" borderId="0" xfId="0" applyNumberFormat="1" applyFont="1" applyFill="1" applyBorder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5" fillId="2" borderId="0" xfId="0" applyFont="1" applyFill="1" applyBorder="1" applyAlignment="1">
      <alignment horizontal="center"/>
    </xf>
    <xf numFmtId="164" fontId="6" fillId="2" borderId="0" xfId="0" applyFont="1" applyFill="1" applyBorder="1" applyAlignment="1">
      <alignment horizontal="left"/>
    </xf>
    <xf numFmtId="168" fontId="7" fillId="2" borderId="0" xfId="0" applyNumberFormat="1" applyFont="1" applyFill="1" applyBorder="1" applyAlignment="1">
      <alignment horizontal="center"/>
    </xf>
    <xf numFmtId="168" fontId="8" fillId="2" borderId="0" xfId="0" applyNumberFormat="1" applyFont="1" applyFill="1" applyBorder="1" applyAlignment="1" applyProtection="1">
      <alignment horizontal="center"/>
      <protection locked="0"/>
    </xf>
    <xf numFmtId="168" fontId="8" fillId="2" borderId="0" xfId="0" applyNumberFormat="1" applyFont="1" applyFill="1" applyBorder="1" applyAlignment="1" applyProtection="1">
      <alignment horizontal="left"/>
      <protection locked="0"/>
    </xf>
    <xf numFmtId="164" fontId="3" fillId="0" borderId="2" xfId="0" applyFont="1" applyBorder="1" applyAlignment="1">
      <alignment/>
    </xf>
    <xf numFmtId="164" fontId="9" fillId="3" borderId="3" xfId="0" applyFont="1" applyFill="1" applyBorder="1" applyAlignment="1">
      <alignment/>
    </xf>
    <xf numFmtId="164" fontId="3" fillId="0" borderId="3" xfId="0" applyFont="1" applyBorder="1" applyAlignment="1">
      <alignment/>
    </xf>
    <xf numFmtId="167" fontId="10" fillId="2" borderId="0" xfId="0" applyNumberFormat="1" applyFont="1" applyFill="1" applyBorder="1" applyAlignment="1">
      <alignment horizontal="left"/>
    </xf>
    <xf numFmtId="164" fontId="11" fillId="2" borderId="0" xfId="0" applyFont="1" applyFill="1" applyBorder="1" applyAlignment="1">
      <alignment horizontal="left"/>
    </xf>
    <xf numFmtId="168" fontId="12" fillId="2" borderId="0" xfId="0" applyNumberFormat="1" applyFont="1" applyFill="1" applyBorder="1" applyAlignment="1">
      <alignment horizontal="left"/>
    </xf>
    <xf numFmtId="164" fontId="13" fillId="2" borderId="0" xfId="0" applyFont="1" applyFill="1" applyBorder="1" applyAlignment="1">
      <alignment horizontal="left"/>
    </xf>
    <xf numFmtId="168" fontId="14" fillId="2" borderId="0" xfId="0" applyNumberFormat="1" applyFont="1" applyFill="1" applyBorder="1" applyAlignment="1">
      <alignment horizontal="center"/>
    </xf>
    <xf numFmtId="168" fontId="12" fillId="2" borderId="0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 horizontal="left"/>
    </xf>
    <xf numFmtId="164" fontId="3" fillId="0" borderId="1" xfId="0" applyFont="1" applyBorder="1" applyAlignment="1">
      <alignment/>
    </xf>
    <xf numFmtId="167" fontId="15" fillId="2" borderId="0" xfId="0" applyNumberFormat="1" applyFont="1" applyFill="1" applyBorder="1" applyAlignment="1">
      <alignment horizontal="left"/>
    </xf>
    <xf numFmtId="164" fontId="14" fillId="2" borderId="0" xfId="0" applyFont="1" applyFill="1" applyBorder="1" applyAlignment="1">
      <alignment horizontal="left"/>
    </xf>
    <xf numFmtId="164" fontId="14" fillId="2" borderId="0" xfId="0" applyFont="1" applyFill="1" applyBorder="1" applyAlignment="1">
      <alignment horizontal="center"/>
    </xf>
    <xf numFmtId="168" fontId="14" fillId="2" borderId="0" xfId="0" applyNumberFormat="1" applyFont="1" applyFill="1" applyBorder="1" applyAlignment="1">
      <alignment horizontal="right"/>
    </xf>
    <xf numFmtId="168" fontId="14" fillId="2" borderId="0" xfId="0" applyNumberFormat="1" applyFont="1" applyFill="1" applyBorder="1" applyAlignment="1">
      <alignment horizontal="left"/>
    </xf>
    <xf numFmtId="167" fontId="14" fillId="2" borderId="4" xfId="0" applyNumberFormat="1" applyFont="1" applyFill="1" applyBorder="1" applyAlignment="1">
      <alignment horizontal="center"/>
    </xf>
    <xf numFmtId="164" fontId="14" fillId="2" borderId="4" xfId="0" applyFont="1" applyFill="1" applyBorder="1" applyAlignment="1">
      <alignment horizontal="left"/>
    </xf>
    <xf numFmtId="164" fontId="14" fillId="2" borderId="4" xfId="0" applyFont="1" applyFill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/>
    </xf>
    <xf numFmtId="171" fontId="14" fillId="2" borderId="4" xfId="0" applyNumberFormat="1" applyFont="1" applyFill="1" applyBorder="1" applyAlignment="1">
      <alignment horizontal="left"/>
    </xf>
    <xf numFmtId="164" fontId="3" fillId="0" borderId="5" xfId="0" applyFont="1" applyBorder="1" applyAlignment="1">
      <alignment/>
    </xf>
    <xf numFmtId="171" fontId="9" fillId="3" borderId="2" xfId="0" applyNumberFormat="1" applyFont="1" applyFill="1" applyBorder="1" applyAlignment="1">
      <alignment horizontal="center"/>
    </xf>
    <xf numFmtId="171" fontId="9" fillId="3" borderId="3" xfId="0" applyNumberFormat="1" applyFont="1" applyFill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64" fontId="3" fillId="0" borderId="0" xfId="0" applyFont="1" applyFill="1" applyBorder="1" applyAlignment="1">
      <alignment/>
    </xf>
    <xf numFmtId="172" fontId="0" fillId="0" borderId="0" xfId="0" applyNumberFormat="1" applyFill="1" applyAlignment="1">
      <alignment horizontal="center"/>
    </xf>
    <xf numFmtId="164" fontId="0" fillId="0" borderId="0" xfId="0" applyFont="1" applyFill="1" applyAlignment="1">
      <alignment horizontal="left"/>
    </xf>
    <xf numFmtId="164" fontId="0" fillId="0" borderId="0" xfId="0" applyFont="1" applyAlignment="1">
      <alignment horizontal="left"/>
    </xf>
    <xf numFmtId="170" fontId="0" fillId="0" borderId="0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left"/>
    </xf>
    <xf numFmtId="164" fontId="2" fillId="0" borderId="1" xfId="0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 horizontal="center"/>
    </xf>
    <xf numFmtId="173" fontId="16" fillId="0" borderId="0" xfId="0" applyNumberFormat="1" applyFont="1" applyFill="1" applyBorder="1" applyAlignment="1">
      <alignment horizontal="center"/>
    </xf>
    <xf numFmtId="164" fontId="17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72" fontId="18" fillId="0" borderId="0" xfId="0" applyNumberFormat="1" applyFont="1" applyFill="1" applyAlignment="1">
      <alignment horizontal="center"/>
    </xf>
    <xf numFmtId="164" fontId="18" fillId="0" borderId="0" xfId="0" applyFont="1" applyAlignment="1">
      <alignment horizontal="left"/>
    </xf>
    <xf numFmtId="172" fontId="16" fillId="0" borderId="0" xfId="0" applyNumberFormat="1" applyFont="1" applyFill="1" applyAlignment="1">
      <alignment horizontal="center"/>
    </xf>
    <xf numFmtId="164" fontId="16" fillId="0" borderId="0" xfId="0" applyFont="1" applyFill="1" applyAlignment="1">
      <alignment horizontal="left"/>
    </xf>
    <xf numFmtId="172" fontId="0" fillId="0" borderId="0" xfId="0" applyNumberFormat="1" applyFont="1" applyFill="1" applyAlignment="1">
      <alignment horizontal="center"/>
    </xf>
    <xf numFmtId="164" fontId="18" fillId="4" borderId="0" xfId="0" applyFont="1" applyFill="1" applyAlignment="1">
      <alignment horizontal="left"/>
    </xf>
    <xf numFmtId="164" fontId="0" fillId="4" borderId="0" xfId="0" applyFont="1" applyFill="1" applyAlignment="1">
      <alignment horizontal="left"/>
    </xf>
    <xf numFmtId="164" fontId="18" fillId="0" borderId="0" xfId="0" applyFont="1" applyFill="1" applyBorder="1" applyAlignment="1">
      <alignment horizontal="left"/>
    </xf>
    <xf numFmtId="164" fontId="0" fillId="0" borderId="0" xfId="0" applyFont="1" applyAlignment="1">
      <alignment wrapText="1"/>
    </xf>
    <xf numFmtId="164" fontId="17" fillId="4" borderId="0" xfId="0" applyFont="1" applyFill="1" applyBorder="1" applyAlignment="1">
      <alignment horizontal="left"/>
    </xf>
    <xf numFmtId="164" fontId="16" fillId="0" borderId="0" xfId="0" applyFont="1" applyAlignment="1">
      <alignment horizontal="left"/>
    </xf>
    <xf numFmtId="164" fontId="19" fillId="0" borderId="0" xfId="0" applyFont="1" applyAlignment="1">
      <alignment horizontal="left"/>
    </xf>
    <xf numFmtId="164" fontId="17" fillId="0" borderId="0" xfId="0" applyFont="1" applyBorder="1" applyAlignment="1">
      <alignment horizontal="left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72" fontId="20" fillId="0" borderId="0" xfId="0" applyNumberFormat="1" applyFont="1" applyFill="1" applyAlignment="1">
      <alignment horizontal="center"/>
    </xf>
    <xf numFmtId="164" fontId="16" fillId="0" borderId="0" xfId="0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/>
    </xf>
    <xf numFmtId="164" fontId="2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22" fillId="0" borderId="0" xfId="0" applyNumberFormat="1" applyFont="1" applyFill="1" applyBorder="1" applyAlignment="1" applyProtection="1">
      <alignment/>
      <protection/>
    </xf>
    <xf numFmtId="164" fontId="23" fillId="0" borderId="0" xfId="0" applyFont="1" applyBorder="1" applyAlignment="1">
      <alignment/>
    </xf>
    <xf numFmtId="164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[0]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kamateur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0"/>
  <sheetViews>
    <sheetView tabSelected="1" view="pageBreakPreview" zoomScale="160" zoomScaleSheetLayoutView="160" workbookViewId="0" topLeftCell="A1">
      <pane ySplit="4" topLeftCell="A128" activePane="bottomLeft" state="frozen"/>
      <selection pane="topLeft" activeCell="A1" sqref="A1"/>
      <selection pane="bottomLeft" activeCell="C68" sqref="C68"/>
    </sheetView>
  </sheetViews>
  <sheetFormatPr defaultColWidth="1.1484375" defaultRowHeight="12.75"/>
  <cols>
    <col min="1" max="1" width="10.57421875" style="1" customWidth="1"/>
    <col min="2" max="2" width="10.00390625" style="2" customWidth="1"/>
    <col min="3" max="3" width="8.7109375" style="2" customWidth="1"/>
    <col min="4" max="4" width="6.57421875" style="3" customWidth="1"/>
    <col min="5" max="5" width="9.28125" style="3" customWidth="1"/>
    <col min="6" max="6" width="7.8515625" style="4" customWidth="1"/>
    <col min="7" max="7" width="13.28125" style="4" customWidth="1"/>
    <col min="8" max="8" width="7.7109375" style="4" customWidth="1"/>
    <col min="9" max="9" width="21.28125" style="5" customWidth="1"/>
    <col min="10" max="10" width="0.9921875" style="6" customWidth="1"/>
    <col min="11" max="15" width="0.9921875" style="7" customWidth="1"/>
    <col min="16" max="24" width="0.9921875" style="8" customWidth="1"/>
    <col min="25" max="25" width="0.9921875" style="9" customWidth="1"/>
    <col min="26" max="16384" width="0.9921875" style="10" customWidth="1"/>
  </cols>
  <sheetData>
    <row r="1" spans="1:13" ht="21.75">
      <c r="A1" s="11" t="s">
        <v>0</v>
      </c>
      <c r="B1" s="12"/>
      <c r="C1" s="12"/>
      <c r="D1" s="13"/>
      <c r="E1" s="14"/>
      <c r="F1" s="15" t="s">
        <v>1</v>
      </c>
      <c r="G1" s="16" t="s">
        <v>2</v>
      </c>
      <c r="H1" s="15" t="s">
        <v>3</v>
      </c>
      <c r="I1" s="17" t="s">
        <v>4</v>
      </c>
      <c r="K1" s="18"/>
      <c r="L1" s="19"/>
      <c r="M1" s="20"/>
    </row>
    <row r="2" spans="1:25" s="7" customFormat="1" ht="9.75">
      <c r="A2" s="21" t="s">
        <v>5</v>
      </c>
      <c r="B2" s="22"/>
      <c r="C2" s="22"/>
      <c r="D2" s="23" t="s">
        <v>6</v>
      </c>
      <c r="E2" s="24"/>
      <c r="F2" s="25"/>
      <c r="G2" s="26"/>
      <c r="H2" s="27"/>
      <c r="I2" s="28"/>
      <c r="J2" s="29"/>
      <c r="K2" s="18"/>
      <c r="L2" s="19"/>
      <c r="M2" s="20"/>
      <c r="P2" s="8"/>
      <c r="Q2" s="8"/>
      <c r="R2" s="8"/>
      <c r="S2" s="8"/>
      <c r="T2" s="8"/>
      <c r="U2" s="8"/>
      <c r="V2" s="8"/>
      <c r="W2" s="8"/>
      <c r="X2" s="8"/>
      <c r="Y2" s="9"/>
    </row>
    <row r="3" spans="1:25" s="7" customFormat="1" ht="9.75">
      <c r="A3" s="30" t="s">
        <v>7</v>
      </c>
      <c r="B3" s="31"/>
      <c r="C3" s="31"/>
      <c r="D3" s="32"/>
      <c r="E3" s="24"/>
      <c r="F3" s="25"/>
      <c r="G3" s="33" t="s">
        <v>8</v>
      </c>
      <c r="H3" s="34" t="s">
        <v>9</v>
      </c>
      <c r="I3" s="28"/>
      <c r="J3" s="29"/>
      <c r="K3" s="18"/>
      <c r="L3" s="19"/>
      <c r="M3" s="20"/>
      <c r="P3" s="8"/>
      <c r="Q3" s="8"/>
      <c r="R3" s="8"/>
      <c r="S3" s="8"/>
      <c r="T3" s="8"/>
      <c r="U3" s="8"/>
      <c r="V3" s="8"/>
      <c r="W3" s="8"/>
      <c r="X3" s="8"/>
      <c r="Y3" s="9"/>
    </row>
    <row r="4" spans="1:25" s="7" customFormat="1" ht="9.75">
      <c r="A4" s="35" t="s">
        <v>10</v>
      </c>
      <c r="B4" s="36" t="s">
        <v>11</v>
      </c>
      <c r="C4" s="36" t="s">
        <v>12</v>
      </c>
      <c r="D4" s="37" t="s">
        <v>13</v>
      </c>
      <c r="E4" s="37" t="s">
        <v>14</v>
      </c>
      <c r="F4" s="38" t="s">
        <v>15</v>
      </c>
      <c r="G4" s="38" t="s">
        <v>16</v>
      </c>
      <c r="H4" s="38" t="s">
        <v>17</v>
      </c>
      <c r="I4" s="39" t="s">
        <v>18</v>
      </c>
      <c r="J4" s="40"/>
      <c r="K4" s="41" t="s">
        <v>19</v>
      </c>
      <c r="L4" s="42" t="s">
        <v>20</v>
      </c>
      <c r="M4" s="43" t="s">
        <v>21</v>
      </c>
      <c r="N4" s="44" t="s">
        <v>22</v>
      </c>
      <c r="O4" s="44" t="s">
        <v>23</v>
      </c>
      <c r="P4" s="8" t="s">
        <v>24</v>
      </c>
      <c r="Q4" s="8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30</v>
      </c>
      <c r="W4" s="8" t="s">
        <v>31</v>
      </c>
      <c r="X4" s="8" t="s">
        <v>32</v>
      </c>
      <c r="Y4" s="9" t="s">
        <v>33</v>
      </c>
    </row>
    <row r="5" spans="4:15" ht="12">
      <c r="D5" s="45"/>
      <c r="E5" s="45"/>
      <c r="K5" s="46"/>
      <c r="L5" s="46"/>
      <c r="M5" s="47"/>
      <c r="N5" s="46"/>
      <c r="O5" s="46"/>
    </row>
    <row r="6" spans="1:25" s="59" customFormat="1" ht="12">
      <c r="A6" s="48">
        <v>50</v>
      </c>
      <c r="B6" s="49" t="s">
        <v>34</v>
      </c>
      <c r="C6" s="50" t="s">
        <v>35</v>
      </c>
      <c r="D6" s="51">
        <f>IF(AND(N6&gt;K6,Y6&lt;180),SUM(360,-Y6),Y6)</f>
        <v>280.21468957523234</v>
      </c>
      <c r="E6" s="51">
        <f>PRODUCT(6371,ACOS(SUM(PRODUCT(COS(PRODUCT(PI()/180,O6)),COS(PRODUCT(PI()/180,L6)),COS(PRODUCT(PI()/180,SUM(K6,-N6)))),PRODUCT(SIN(PRODUCT(PI()/180,O6)),SIN(PRODUCT(PI()/180,L6))))))</f>
        <v>1023.6987702938305</v>
      </c>
      <c r="F6" s="52">
        <v>15</v>
      </c>
      <c r="G6" s="52" t="s">
        <v>36</v>
      </c>
      <c r="H6" s="53"/>
      <c r="I6" s="54" t="s">
        <v>37</v>
      </c>
      <c r="J6" s="55"/>
      <c r="K6" s="56">
        <f>SUM(SUM(-180,PRODUCT(2,SUM(CODE(MID(C6,1,1)),-65),10)),PRODUCT((SUM(CODE(MID(C6,3,1)),-48)),2),PRODUCT(SUM(CODE(MID(C6,5,1)),-65),1/12),1/24)</f>
        <v>-1.875000000000001</v>
      </c>
      <c r="L6" s="56">
        <f>SUM(SUM(-90,PRODUCT(SUM(CODE(MID(C6,2,1)),-65),10)),SUM(CODE(MID(C6,4,1)),-48),PRODUCT(SUM(CODE(RIGHT(C6,1)),-65),1/24),1/48)</f>
        <v>53.22916666666667</v>
      </c>
      <c r="M6" s="47" t="str">
        <f>I$1</f>
        <v>JO62QN</v>
      </c>
      <c r="N6" s="56">
        <f>SUM(SUM(-180,PRODUCT(2,SUM(CODE(MID(M6,1,1)),-65),10)),PRODUCT((SUM(CODE(MID(M6,3,1)),-48)),2),PRODUCT(SUM(CODE(MID(M6,5,1)),-65),1/12),1/24)</f>
        <v>13.375</v>
      </c>
      <c r="O6" s="56">
        <f>SUM(SUM(-90,PRODUCT(SUM(CODE(MID(M6,2,1)),-65),10)),SUM(CODE(MID(M6,4,1)),-48),PRODUCT(SUM(CODE(RIGHT(M6,1)),-65),1/24),1/48)</f>
        <v>52.5625</v>
      </c>
      <c r="P6" s="57">
        <f>SIN(PRODUCT(PI()/180,O6))</f>
        <v>0.7940169238552975</v>
      </c>
      <c r="Q6" s="57">
        <f>SIN(PRODUCT(PI()/180,L6))</f>
        <v>0.801036202763926</v>
      </c>
      <c r="R6" s="57">
        <f>COS(PRODUCT(PI()/180,O6))</f>
        <v>0.6078956527491957</v>
      </c>
      <c r="S6" s="57">
        <f>COS(PRODUCT(PI()/180,L6))</f>
        <v>0.5986159051190927</v>
      </c>
      <c r="T6" s="57">
        <f>COS(PRODUCT(PI()/180,SUM(K6,-N6)))</f>
        <v>0.9647873238288129</v>
      </c>
      <c r="U6" s="57">
        <f>SUM(PRODUCT(Q6,P6),PRODUCT(S6,R6,T6))</f>
        <v>0.9871185557708186</v>
      </c>
      <c r="V6" s="57">
        <f>ACOS(U6)</f>
        <v>0.16068101872450644</v>
      </c>
      <c r="W6" s="57">
        <f>SIN(V6)</f>
        <v>0.159990489882784</v>
      </c>
      <c r="X6" s="57">
        <f>PRODUCT(SUM(Q6,-PRODUCT(P6,U6)),PRODUCT(1/R6,1/W6))</f>
        <v>0.17733706399732374</v>
      </c>
      <c r="Y6" s="58">
        <f>IF(K6=N6,IF(L6&gt;O6,0,180),PRODUCT(180,1/PI(),ACOS(X6)))</f>
        <v>79.78531042476764</v>
      </c>
    </row>
    <row r="7" spans="1:25" s="59" customFormat="1" ht="12">
      <c r="A7" s="60">
        <v>50.001</v>
      </c>
      <c r="B7" s="49" t="s">
        <v>38</v>
      </c>
      <c r="C7" s="50" t="s">
        <v>39</v>
      </c>
      <c r="D7" s="51">
        <f>IF(AND(N7&gt;K7,Y7&lt;180),SUM(360,-Y7),Y7)</f>
        <v>209.9836549930937</v>
      </c>
      <c r="E7" s="51">
        <f>PRODUCT(6371,ACOS(SUM(PRODUCT(COS(PRODUCT(PI()/180,O7)),COS(PRODUCT(PI()/180,L7)),COS(PRODUCT(PI()/180,SUM(K7,-N7)))),PRODUCT(SIN(PRODUCT(PI()/180,O7)),SIN(PRODUCT(PI()/180,L7))))))</f>
        <v>1181.3799664051228</v>
      </c>
      <c r="F7" s="52"/>
      <c r="G7" s="52"/>
      <c r="H7" s="53"/>
      <c r="I7" s="54" t="s">
        <v>40</v>
      </c>
      <c r="J7" s="55"/>
      <c r="K7" s="56">
        <f>SUM(SUM(-180,PRODUCT(2,SUM(CODE(MID(C7,1,1)),-65),10)),PRODUCT((SUM(CODE(MID(C7,3,1)),-48)),2),PRODUCT(SUM(CODE(MID(C7,5,1)),-65),1/12),1/24)</f>
        <v>6.125</v>
      </c>
      <c r="L7" s="56">
        <f>SUM(SUM(-90,PRODUCT(SUM(CODE(MID(C7,2,1)),-65),10)),SUM(CODE(MID(C7,4,1)),-48),PRODUCT(SUM(CODE(RIGHT(C7,1)),-65),1/24),1/48)</f>
        <v>43.10416666666667</v>
      </c>
      <c r="M7" s="47" t="str">
        <f>I$1</f>
        <v>JO62QN</v>
      </c>
      <c r="N7" s="56">
        <f>SUM(SUM(-180,PRODUCT(2,SUM(CODE(MID(M7,1,1)),-65),10)),PRODUCT((SUM(CODE(MID(M7,3,1)),-48)),2),PRODUCT(SUM(CODE(MID(M7,5,1)),-65),1/12),1/24)</f>
        <v>13.375</v>
      </c>
      <c r="O7" s="56">
        <f>SUM(SUM(-90,PRODUCT(SUM(CODE(MID(M7,2,1)),-65),10)),SUM(CODE(MID(M7,4,1)),-48),PRODUCT(SUM(CODE(RIGHT(M7,1)),-65),1/24),1/48)</f>
        <v>52.5625</v>
      </c>
      <c r="P7" s="57">
        <f>SIN(PRODUCT(PI()/180,O7))</f>
        <v>0.7940169238552975</v>
      </c>
      <c r="Q7" s="57">
        <f>SIN(PRODUCT(PI()/180,L7))</f>
        <v>0.6833268707731771</v>
      </c>
      <c r="R7" s="57">
        <f>COS(PRODUCT(PI()/180,O7))</f>
        <v>0.6078956527491957</v>
      </c>
      <c r="S7" s="57">
        <f>COS(PRODUCT(PI()/180,L7))</f>
        <v>0.730112585619052</v>
      </c>
      <c r="T7" s="57">
        <f>COS(PRODUCT(PI()/180,SUM(K7,-N7)))</f>
        <v>0.992004949679715</v>
      </c>
      <c r="U7" s="57">
        <f>SUM(PRODUCT(Q7,P7),PRODUCT(S7,R7,T7))</f>
        <v>0.9828569054273266</v>
      </c>
      <c r="V7" s="57">
        <f>ACOS(U7)</f>
        <v>0.185430853304838</v>
      </c>
      <c r="W7" s="57">
        <f>SIN(V7)</f>
        <v>0.18437001777354997</v>
      </c>
      <c r="X7" s="57">
        <f>PRODUCT(SUM(Q7,-PRODUCT(P7,U7)),PRODUCT(1/R7,1/W7))</f>
        <v>-0.8661680056367288</v>
      </c>
      <c r="Y7" s="58">
        <f>IF(K7=N7,IF(L7&gt;O7,0,180),PRODUCT(180,1/PI(),ACOS(X7)))</f>
        <v>150.0163450069063</v>
      </c>
    </row>
    <row r="8" spans="1:25" s="59" customFormat="1" ht="12">
      <c r="A8" s="60">
        <v>50.001</v>
      </c>
      <c r="B8" s="49" t="s">
        <v>41</v>
      </c>
      <c r="C8" s="50" t="s">
        <v>42</v>
      </c>
      <c r="D8" s="51">
        <f>IF(AND(N8&gt;K8,Y8&lt;180),SUM(360,-Y8),Y8)</f>
        <v>216.2970067003608</v>
      </c>
      <c r="E8" s="51">
        <f>PRODUCT(6371,ACOS(SUM(PRODUCT(COS(PRODUCT(PI()/180,O8)),COS(PRODUCT(PI()/180,L8)),COS(PRODUCT(PI()/180,SUM(K8,-N8)))),PRODUCT(SIN(PRODUCT(PI()/180,O8)),SIN(PRODUCT(PI()/180,L8))))))</f>
        <v>1153.4081800637518</v>
      </c>
      <c r="F8" s="52"/>
      <c r="G8" s="52"/>
      <c r="H8" s="53"/>
      <c r="I8" s="54" t="s">
        <v>43</v>
      </c>
      <c r="J8" s="55"/>
      <c r="K8" s="56">
        <f>SUM(SUM(-180,PRODUCT(2,SUM(CODE(MID(C8,1,1)),-65),10)),PRODUCT((SUM(CODE(MID(C8,3,1)),-48)),2),PRODUCT(SUM(CODE(MID(C8,5,1)),-65),1/12),1/24)</f>
        <v>4.875</v>
      </c>
      <c r="L8" s="56">
        <f>SUM(SUM(-90,PRODUCT(SUM(CODE(MID(C8,2,1)),-65),10)),SUM(CODE(MID(C8,4,1)),-48),PRODUCT(SUM(CODE(RIGHT(C8,1)),-65),1/24),1/48)</f>
        <v>43.85416666666667</v>
      </c>
      <c r="M8" s="47" t="str">
        <f>I$1</f>
        <v>JO62QN</v>
      </c>
      <c r="N8" s="56">
        <f>SUM(SUM(-180,PRODUCT(2,SUM(CODE(MID(M8,1,1)),-65),10)),PRODUCT((SUM(CODE(MID(M8,3,1)),-48)),2),PRODUCT(SUM(CODE(MID(M8,5,1)),-65),1/12),1/24)</f>
        <v>13.375</v>
      </c>
      <c r="O8" s="56">
        <f>SUM(SUM(-90,PRODUCT(SUM(CODE(MID(M8,2,1)),-65),10)),SUM(CODE(MID(M8,4,1)),-48),PRODUCT(SUM(CODE(RIGHT(M8,1)),-65),1/24),1/48)</f>
        <v>52.5625</v>
      </c>
      <c r="P8" s="57">
        <f>SIN(PRODUCT(PI()/180,O8))</f>
        <v>0.7940169238552975</v>
      </c>
      <c r="Q8" s="57">
        <f>SIN(PRODUCT(PI()/180,L8))</f>
        <v>0.6928252069697138</v>
      </c>
      <c r="R8" s="57">
        <f>COS(PRODUCT(PI()/180,O8))</f>
        <v>0.6078956527491957</v>
      </c>
      <c r="S8" s="57">
        <f>COS(PRODUCT(PI()/180,L8))</f>
        <v>0.7211055627211409</v>
      </c>
      <c r="T8" s="57">
        <f>COS(PRODUCT(PI()/180,SUM(K8,-N8)))</f>
        <v>0.9890158633619168</v>
      </c>
      <c r="U8" s="57">
        <f>SUM(PRODUCT(Q8,P8),PRODUCT(S8,R8,T8))</f>
        <v>0.9836569038694165</v>
      </c>
      <c r="V8" s="57">
        <f>ACOS(U8)</f>
        <v>0.18104036729928613</v>
      </c>
      <c r="W8" s="57">
        <f>SIN(V8)</f>
        <v>0.18005303515918158</v>
      </c>
      <c r="X8" s="57">
        <f>PRODUCT(SUM(Q8,-PRODUCT(P8,U8)),PRODUCT(1/R8,1/W8))</f>
        <v>-0.8059592096542291</v>
      </c>
      <c r="Y8" s="58">
        <f>IF(K8=N8,IF(L8&gt;O8,0,180),PRODUCT(180,1/PI(),ACOS(X8)))</f>
        <v>143.7029932996392</v>
      </c>
    </row>
    <row r="9" spans="1:25" s="59" customFormat="1" ht="12">
      <c r="A9" s="61">
        <v>50.001</v>
      </c>
      <c r="B9" s="62" t="s">
        <v>44</v>
      </c>
      <c r="C9" s="63" t="s">
        <v>45</v>
      </c>
      <c r="D9" s="51">
        <f>IF(AND(N9&gt;K9,Y9&lt;180),SUM(360,-Y9),Y9)</f>
        <v>188.68261102132314</v>
      </c>
      <c r="E9" s="51">
        <f>PRODUCT(6371,ACOS(SUM(PRODUCT(COS(PRODUCT(PI()/180,O9)),COS(PRODUCT(PI()/180,L9)),COS(PRODUCT(PI()/180,SUM(K9,-N9)))),PRODUCT(SIN(PRODUCT(PI()/180,O9)),SIN(PRODUCT(PI()/180,L9))))))</f>
        <v>823.5480837085593</v>
      </c>
      <c r="F9" s="53">
        <v>8</v>
      </c>
      <c r="G9" s="53" t="s">
        <v>46</v>
      </c>
      <c r="H9" s="53" t="s">
        <v>47</v>
      </c>
      <c r="I9" s="54" t="s">
        <v>48</v>
      </c>
      <c r="J9" s="55"/>
      <c r="K9" s="56">
        <f>SUM(SUM(-180,PRODUCT(2,SUM(CODE(MID(C9,1,1)),-65),10)),PRODUCT((SUM(CODE(MID(C9,3,1)),-48)),2),PRODUCT(SUM(CODE(MID(C9,5,1)),-65),1/12),1/24)</f>
        <v>11.791666666666666</v>
      </c>
      <c r="L9" s="56">
        <f>SUM(SUM(-90,PRODUCT(SUM(CODE(MID(C9,2,1)),-65),10)),SUM(CODE(MID(C9,4,1)),-48),PRODUCT(SUM(CODE(RIGHT(C9,1)),-65),1/24),1/48)</f>
        <v>45.22916666666667</v>
      </c>
      <c r="M9" s="47" t="str">
        <f>I$1</f>
        <v>JO62QN</v>
      </c>
      <c r="N9" s="56">
        <f>SUM(SUM(-180,PRODUCT(2,SUM(CODE(MID(M9,1,1)),-65),10)),PRODUCT((SUM(CODE(MID(M9,3,1)),-48)),2),PRODUCT(SUM(CODE(MID(M9,5,1)),-65),1/12),1/24)</f>
        <v>13.375</v>
      </c>
      <c r="O9" s="56">
        <f>SUM(SUM(-90,PRODUCT(SUM(CODE(MID(M9,2,1)),-65),10)),SUM(CODE(MID(M9,4,1)),-48),PRODUCT(SUM(CODE(RIGHT(M9,1)),-65),1/24),1/48)</f>
        <v>52.5625</v>
      </c>
      <c r="P9" s="57">
        <f>SIN(PRODUCT(PI()/180,O9))</f>
        <v>0.7940169238552975</v>
      </c>
      <c r="Q9" s="57">
        <f>SIN(PRODUCT(PI()/180,L9))</f>
        <v>0.7099293417036734</v>
      </c>
      <c r="R9" s="57">
        <f>COS(PRODUCT(PI()/180,O9))</f>
        <v>0.6078956527491957</v>
      </c>
      <c r="S9" s="57">
        <f>COS(PRODUCT(PI()/180,L9))</f>
        <v>0.7042729086002023</v>
      </c>
      <c r="T9" s="57">
        <f>COS(PRODUCT(PI()/180,SUM(K9,-N9)))</f>
        <v>0.9996181948242318</v>
      </c>
      <c r="U9" s="57">
        <f>SUM(PRODUCT(Q9,P9),PRODUCT(S9,R9,T9))</f>
        <v>0.9916568914143926</v>
      </c>
      <c r="V9" s="57">
        <f>ACOS(U9)</f>
        <v>0.12926512065744142</v>
      </c>
      <c r="W9" s="57">
        <f>SIN(V9)</f>
        <v>0.1289054293284171</v>
      </c>
      <c r="X9" s="57">
        <f>PRODUCT(SUM(Q9,-PRODUCT(P9,U9)),PRODUCT(1/R9,1/W9))</f>
        <v>-0.9885397481755768</v>
      </c>
      <c r="Y9" s="58">
        <f>IF(K9=N9,IF(L9&gt;O9,0,180),PRODUCT(180,1/PI(),ACOS(X9)))</f>
        <v>171.31738897867686</v>
      </c>
    </row>
    <row r="10" spans="1:25" s="59" customFormat="1" ht="12">
      <c r="A10" s="64">
        <v>50.002</v>
      </c>
      <c r="B10" s="65" t="s">
        <v>49</v>
      </c>
      <c r="C10" s="65" t="s">
        <v>50</v>
      </c>
      <c r="D10" s="51">
        <f>IF(AND(N10&gt;K10,Y10&lt;180),SUM(360,-Y10),Y10)</f>
        <v>162.24354623510794</v>
      </c>
      <c r="E10" s="51">
        <f>PRODUCT(6371,ACOS(SUM(PRODUCT(COS(PRODUCT(PI()/180,O10)),COS(PRODUCT(PI()/180,L10)),COS(PRODUCT(PI()/180,SUM(K10,-N10)))),PRODUCT(SIN(PRODUCT(PI()/180,O10)),SIN(PRODUCT(PI()/180,L10))))))</f>
        <v>8015.305000013518</v>
      </c>
      <c r="F10" s="52">
        <v>8</v>
      </c>
      <c r="G10" s="52" t="s">
        <v>51</v>
      </c>
      <c r="H10" s="53"/>
      <c r="I10" s="54" t="s">
        <v>37</v>
      </c>
      <c r="J10" s="55"/>
      <c r="K10" s="56">
        <f>SUM(SUM(-180,PRODUCT(2,SUM(CODE(MID(C10,1,1)),-65),10)),PRODUCT((SUM(CODE(MID(C10,3,1)),-48)),2),PRODUCT(SUM(CODE(MID(C10,5,1)),-65),1/12),1/24)</f>
        <v>31.125000000000004</v>
      </c>
      <c r="L10" s="56">
        <f>SUM(SUM(-90,PRODUCT(SUM(CODE(MID(C10,2,1)),-65),10)),SUM(CODE(MID(C10,4,1)),-48),PRODUCT(SUM(CODE(RIGHT(C10,1)),-65),1/24),1/48)</f>
        <v>-17.854166666666668</v>
      </c>
      <c r="M10" s="47" t="str">
        <f>I$1</f>
        <v>JO62QN</v>
      </c>
      <c r="N10" s="56">
        <f>SUM(SUM(-180,PRODUCT(2,SUM(CODE(MID(M10,1,1)),-65),10)),PRODUCT((SUM(CODE(MID(M10,3,1)),-48)),2),PRODUCT(SUM(CODE(MID(M10,5,1)),-65),1/12),1/24)</f>
        <v>13.375</v>
      </c>
      <c r="O10" s="56">
        <f>SUM(SUM(-90,PRODUCT(SUM(CODE(MID(M10,2,1)),-65),10)),SUM(CODE(MID(M10,4,1)),-48),PRODUCT(SUM(CODE(RIGHT(M10,1)),-65),1/24),1/48)</f>
        <v>52.5625</v>
      </c>
      <c r="P10" s="57">
        <f>SIN(PRODUCT(PI()/180,O10))</f>
        <v>0.7940169238552975</v>
      </c>
      <c r="Q10" s="57">
        <f>SIN(PRODUCT(PI()/180,L10))</f>
        <v>-0.30659529866431734</v>
      </c>
      <c r="R10" s="57">
        <f>COS(PRODUCT(PI()/180,O10))</f>
        <v>0.6078956527491957</v>
      </c>
      <c r="S10" s="57">
        <f>COS(PRODUCT(PI()/180,L10))</f>
        <v>0.9518399670306653</v>
      </c>
      <c r="T10" s="57">
        <f>COS(PRODUCT(PI()/180,SUM(K10,-N10)))</f>
        <v>0.9523957996432784</v>
      </c>
      <c r="U10" s="57">
        <f>SUM(PRODUCT(Q10,P10),PRODUCT(S10,R10,T10))</f>
        <v>0.30763280935297393</v>
      </c>
      <c r="V10" s="57">
        <f>ACOS(U10)</f>
        <v>1.25809213624447</v>
      </c>
      <c r="W10" s="57">
        <f>SIN(V10)</f>
        <v>0.9515051521718612</v>
      </c>
      <c r="X10" s="57">
        <f>PRODUCT(SUM(Q10,-PRODUCT(P10,U10)),PRODUCT(1/R10,1/W10))</f>
        <v>-0.952361453855616</v>
      </c>
      <c r="Y10" s="58">
        <f>IF(K10=N10,IF(L10&gt;O10,0,180),PRODUCT(180,1/PI(),ACOS(X10)))</f>
        <v>162.24354623510794</v>
      </c>
    </row>
    <row r="11" spans="1:25" s="59" customFormat="1" ht="12">
      <c r="A11" s="48">
        <v>50.004</v>
      </c>
      <c r="B11" s="50" t="s">
        <v>52</v>
      </c>
      <c r="C11" s="50" t="s">
        <v>53</v>
      </c>
      <c r="D11" s="51">
        <f>IF(AND(N11&gt;K11,Y11&lt;180),SUM(360,-Y11),Y11)</f>
        <v>170.22038727619076</v>
      </c>
      <c r="E11" s="51">
        <f>PRODUCT(6371,ACOS(SUM(PRODUCT(COS(PRODUCT(PI()/180,O11)),COS(PRODUCT(PI()/180,L11)),COS(PRODUCT(PI()/180,SUM(K11,-N11)))),PRODUCT(SIN(PRODUCT(PI()/180,O11)),SIN(PRODUCT(PI()/180,L11))))))</f>
        <v>1490.1738282211154</v>
      </c>
      <c r="F11" s="52"/>
      <c r="G11" s="52"/>
      <c r="H11" s="53"/>
      <c r="I11" s="54" t="s">
        <v>43</v>
      </c>
      <c r="J11" s="55"/>
      <c r="K11" s="56">
        <f>SUM(SUM(-180,PRODUCT(2,SUM(CODE(MID(C11,1,1)),-65),10)),PRODUCT((SUM(CODE(MID(C11,3,1)),-48)),2),PRODUCT(SUM(CODE(MID(C11,5,1)),-65),1/12),1/24)</f>
        <v>16.291666666666668</v>
      </c>
      <c r="L11" s="56">
        <f>SUM(SUM(-90,PRODUCT(SUM(CODE(MID(C11,2,1)),-65),10)),SUM(CODE(MID(C11,4,1)),-48),PRODUCT(SUM(CODE(RIGHT(C11,1)),-65),1/24),1/48)</f>
        <v>39.3125</v>
      </c>
      <c r="M11" s="47" t="str">
        <f>I$1</f>
        <v>JO62QN</v>
      </c>
      <c r="N11" s="56">
        <f>SUM(SUM(-180,PRODUCT(2,SUM(CODE(MID(M11,1,1)),-65),10)),PRODUCT((SUM(CODE(MID(M11,3,1)),-48)),2),PRODUCT(SUM(CODE(MID(M11,5,1)),-65),1/12),1/24)</f>
        <v>13.375</v>
      </c>
      <c r="O11" s="56">
        <f>SUM(SUM(-90,PRODUCT(SUM(CODE(MID(M11,2,1)),-65),10)),SUM(CODE(MID(M11,4,1)),-48),PRODUCT(SUM(CODE(RIGHT(M11,1)),-65),1/24),1/48)</f>
        <v>52.5625</v>
      </c>
      <c r="P11" s="57">
        <f>SIN(PRODUCT(PI()/180,O11))</f>
        <v>0.7940169238552975</v>
      </c>
      <c r="Q11" s="57">
        <f>SIN(PRODUCT(PI()/180,L11))</f>
        <v>0.6335496832971642</v>
      </c>
      <c r="R11" s="57">
        <f>COS(PRODUCT(PI()/180,O11))</f>
        <v>0.6078956527491957</v>
      </c>
      <c r="S11" s="57">
        <f>COS(PRODUCT(PI()/180,L11))</f>
        <v>0.7737020090409892</v>
      </c>
      <c r="T11" s="57">
        <f>COS(PRODUCT(PI()/180,SUM(K11,-N11)))</f>
        <v>0.9987045980408904</v>
      </c>
      <c r="U11" s="57">
        <f>SUM(PRODUCT(Q11,P11),PRODUCT(S11,R11,T11))</f>
        <v>0.9727699919432591</v>
      </c>
      <c r="V11" s="57">
        <f>ACOS(U11)</f>
        <v>0.2338995178498062</v>
      </c>
      <c r="W11" s="57">
        <f>SIN(V11)</f>
        <v>0.23177261006148173</v>
      </c>
      <c r="X11" s="57">
        <f>PRODUCT(SUM(Q11,-PRODUCT(P11,U11)),PRODUCT(1/R11,1/W11))</f>
        <v>-0.9854684009114453</v>
      </c>
      <c r="Y11" s="58">
        <f>IF(K11=N11,IF(L11&gt;O11,0,180),PRODUCT(180,1/PI(),ACOS(X11)))</f>
        <v>170.22038727619076</v>
      </c>
    </row>
    <row r="12" spans="1:25" s="59" customFormat="1" ht="12">
      <c r="A12" s="48">
        <v>50.004</v>
      </c>
      <c r="B12" s="49" t="s">
        <v>54</v>
      </c>
      <c r="C12" s="50" t="s">
        <v>55</v>
      </c>
      <c r="D12" s="51">
        <f>IF(AND(N12&gt;K12,Y12&lt;180),SUM(360,-Y12),Y12)</f>
        <v>183.0140842965663</v>
      </c>
      <c r="E12" s="51">
        <f>PRODUCT(6371,ACOS(SUM(PRODUCT(COS(PRODUCT(PI()/180,O12)),COS(PRODUCT(PI()/180,L12)),COS(PRODUCT(PI()/180,SUM(K12,-N12)))),PRODUCT(SIN(PRODUCT(PI()/180,O12)),SIN(PRODUCT(PI()/180,L12))))))</f>
        <v>1187.412815847764</v>
      </c>
      <c r="F12" s="52">
        <v>4</v>
      </c>
      <c r="G12" s="52" t="s">
        <v>56</v>
      </c>
      <c r="H12" s="53"/>
      <c r="I12" s="54" t="s">
        <v>57</v>
      </c>
      <c r="J12" s="55"/>
      <c r="K12" s="56">
        <f>SUM(SUM(-180,PRODUCT(2,SUM(CODE(MID(C12,1,1)),-65),10)),PRODUCT((SUM(CODE(MID(C12,3,1)),-48)),2),PRODUCT(SUM(CODE(MID(C12,5,1)),-65),1/12),1/24)</f>
        <v>12.625</v>
      </c>
      <c r="L12" s="56">
        <f>SUM(SUM(-90,PRODUCT(SUM(CODE(MID(C12,2,1)),-65),10)),SUM(CODE(MID(C12,4,1)),-48),PRODUCT(SUM(CODE(RIGHT(C12,1)),-65),1/24),1/48)</f>
        <v>41.895833333333336</v>
      </c>
      <c r="M12" s="47" t="str">
        <f>I$1</f>
        <v>JO62QN</v>
      </c>
      <c r="N12" s="56">
        <f>SUM(SUM(-180,PRODUCT(2,SUM(CODE(MID(M12,1,1)),-65),10)),PRODUCT((SUM(CODE(MID(M12,3,1)),-48)),2),PRODUCT(SUM(CODE(MID(M12,5,1)),-65),1/12),1/24)</f>
        <v>13.375</v>
      </c>
      <c r="O12" s="56">
        <f>SUM(SUM(-90,PRODUCT(SUM(CODE(MID(M12,2,1)),-65),10)),SUM(CODE(MID(M12,4,1)),-48),PRODUCT(SUM(CODE(RIGHT(M12,1)),-65),1/24),1/48)</f>
        <v>52.5625</v>
      </c>
      <c r="P12" s="57">
        <f>SIN(PRODUCT(PI()/180,O12))</f>
        <v>0.7940169238552975</v>
      </c>
      <c r="Q12" s="57">
        <f>SIN(PRODUCT(PI()/180,L12))</f>
        <v>0.667778425842086</v>
      </c>
      <c r="R12" s="57">
        <f>COS(PRODUCT(PI()/180,O12))</f>
        <v>0.6078956527491957</v>
      </c>
      <c r="S12" s="57">
        <f>COS(PRODUCT(PI()/180,L12))</f>
        <v>0.744360110416904</v>
      </c>
      <c r="T12" s="57">
        <f>COS(PRODUCT(PI()/180,SUM(K12,-N12)))</f>
        <v>0.999914327574007</v>
      </c>
      <c r="U12" s="57">
        <f>SUM(PRODUCT(Q12,P12),PRODUCT(S12,R12,T12))</f>
        <v>0.9826818805097812</v>
      </c>
      <c r="V12" s="57">
        <f>ACOS(U12)</f>
        <v>0.18637777677723497</v>
      </c>
      <c r="W12" s="57">
        <f>SIN(V12)</f>
        <v>0.18530062524924207</v>
      </c>
      <c r="X12" s="57">
        <f>PRODUCT(SUM(Q12,-PRODUCT(P12,U12)),PRODUCT(1/R12,1/W12))</f>
        <v>-0.9986166394970614</v>
      </c>
      <c r="Y12" s="58">
        <f>IF(K12=N12,IF(L12&gt;O12,0,180),PRODUCT(180,1/PI(),ACOS(X12)))</f>
        <v>176.9859157034337</v>
      </c>
    </row>
    <row r="13" spans="1:25" s="59" customFormat="1" ht="12">
      <c r="A13" s="48">
        <v>50.005</v>
      </c>
      <c r="B13" s="50" t="s">
        <v>58</v>
      </c>
      <c r="C13" s="50" t="s">
        <v>59</v>
      </c>
      <c r="D13" s="51">
        <f>IF(AND(N13&gt;K13,Y13&lt;180),SUM(360,-Y13),Y13)</f>
        <v>146.04775893216183</v>
      </c>
      <c r="E13" s="51">
        <f>PRODUCT(6371,ACOS(SUM(PRODUCT(COS(PRODUCT(PI()/180,O13)),COS(PRODUCT(PI()/180,L13)),COS(PRODUCT(PI()/180,SUM(K13,-N13)))),PRODUCT(SIN(PRODUCT(PI()/180,O13)),SIN(PRODUCT(PI()/180,L13))))))</f>
        <v>1001.3095385090514</v>
      </c>
      <c r="F13" s="52" t="s">
        <v>60</v>
      </c>
      <c r="G13" s="52" t="s">
        <v>60</v>
      </c>
      <c r="H13" s="53"/>
      <c r="I13" s="54" t="s">
        <v>57</v>
      </c>
      <c r="J13" s="55"/>
      <c r="K13" s="56">
        <f>SUM(SUM(-180,PRODUCT(2,SUM(CODE(MID(C13,1,1)),-65),10)),PRODUCT((SUM(CODE(MID(C13,3,1)),-48)),2),PRODUCT(SUM(CODE(MID(C13,5,1)),-65),1/12),1/24)</f>
        <v>20.458333333333336</v>
      </c>
      <c r="L13" s="56">
        <f>SUM(SUM(-90,PRODUCT(SUM(CODE(MID(C13,2,1)),-65),10)),SUM(CODE(MID(C13,4,1)),-48),PRODUCT(SUM(CODE(RIGHT(C13,1)),-65),1/24),1/48)</f>
        <v>44.85416666666667</v>
      </c>
      <c r="M13" s="47" t="str">
        <f>I$1</f>
        <v>JO62QN</v>
      </c>
      <c r="N13" s="56">
        <f>SUM(SUM(-180,PRODUCT(2,SUM(CODE(MID(M13,1,1)),-65),10)),PRODUCT((SUM(CODE(MID(M13,3,1)),-48)),2),PRODUCT(SUM(CODE(MID(M13,5,1)),-65),1/12),1/24)</f>
        <v>13.375</v>
      </c>
      <c r="O13" s="56">
        <f>SUM(SUM(-90,PRODUCT(SUM(CODE(MID(M13,2,1)),-65),10)),SUM(CODE(MID(M13,4,1)),-48),PRODUCT(SUM(CODE(RIGHT(M13,1)),-65),1/24),1/48)</f>
        <v>52.5625</v>
      </c>
      <c r="P13" s="57">
        <f>SIN(PRODUCT(PI()/180,O13))</f>
        <v>0.7940169238552975</v>
      </c>
      <c r="Q13" s="57">
        <f>SIN(PRODUCT(PI()/180,L13))</f>
        <v>0.7053047136997135</v>
      </c>
      <c r="R13" s="57">
        <f>COS(PRODUCT(PI()/180,O13))</f>
        <v>0.6078956527491957</v>
      </c>
      <c r="S13" s="57">
        <f>COS(PRODUCT(PI()/180,L13))</f>
        <v>0.7089042677491547</v>
      </c>
      <c r="T13" s="57">
        <f>COS(PRODUCT(PI()/180,SUM(K13,-N13)))</f>
        <v>0.9923678501135846</v>
      </c>
      <c r="U13" s="57">
        <f>SUM(PRODUCT(Q13,P13),PRODUCT(S13,R13,T13))</f>
        <v>0.9876747044145946</v>
      </c>
      <c r="V13" s="57">
        <f>ACOS(U13)</f>
        <v>0.15716677735191514</v>
      </c>
      <c r="W13" s="57">
        <f>SIN(V13)</f>
        <v>0.15652053622302473</v>
      </c>
      <c r="X13" s="57">
        <f>PRODUCT(SUM(Q13,-PRODUCT(P13,U13)),PRODUCT(1/R13,1/W13))</f>
        <v>-0.8295034000784133</v>
      </c>
      <c r="Y13" s="58">
        <f>IF(K13=N13,IF(L13&gt;O13,0,180),PRODUCT(180,1/PI(),ACOS(X13)))</f>
        <v>146.04775893216183</v>
      </c>
    </row>
    <row r="14" spans="1:25" s="59" customFormat="1" ht="12.75">
      <c r="A14" s="61">
        <v>50.006</v>
      </c>
      <c r="B14" s="62" t="s">
        <v>61</v>
      </c>
      <c r="C14" s="63" t="s">
        <v>62</v>
      </c>
      <c r="D14" s="51">
        <f>IF(AND(N14&gt;K14,Y14&lt;180),SUM(360,-Y14),Y14)</f>
        <v>219.27132754035588</v>
      </c>
      <c r="E14" s="51">
        <f>PRODUCT(6371,ACOS(SUM(PRODUCT(COS(PRODUCT(PI()/180,O14)),COS(PRODUCT(PI()/180,L14)),COS(PRODUCT(PI()/180,SUM(K14,-N14)))),PRODUCT(SIN(PRODUCT(PI()/180,O14)),SIN(PRODUCT(PI()/180,L14))))))</f>
        <v>779.9075277402022</v>
      </c>
      <c r="F14" s="53" t="s">
        <v>63</v>
      </c>
      <c r="G14" s="53" t="s">
        <v>64</v>
      </c>
      <c r="H14" s="53" t="s">
        <v>60</v>
      </c>
      <c r="I14" s="54" t="s">
        <v>65</v>
      </c>
      <c r="J14" s="55"/>
      <c r="K14" s="56">
        <f>SUM(SUM(-180,PRODUCT(2,SUM(CODE(MID(C14,1,1)),-65),10)),PRODUCT((SUM(CODE(MID(C14,3,1)),-48)),2),PRODUCT(SUM(CODE(MID(C14,5,1)),-65),1/12),1/24)</f>
        <v>6.875</v>
      </c>
      <c r="L14" s="56">
        <f>SUM(SUM(-90,PRODUCT(SUM(CODE(MID(C14,2,1)),-65),10)),SUM(CODE(MID(C14,4,1)),-48),PRODUCT(SUM(CODE(RIGHT(C14,1)),-65),1/24),1/48)</f>
        <v>46.9375</v>
      </c>
      <c r="M14" s="47" t="str">
        <f>I$1</f>
        <v>JO62QN</v>
      </c>
      <c r="N14" s="56">
        <f>SUM(SUM(-180,PRODUCT(2,SUM(CODE(MID(M14,1,1)),-65),10)),PRODUCT((SUM(CODE(MID(M14,3,1)),-48)),2),PRODUCT(SUM(CODE(MID(M14,5,1)),-65),1/12),1/24)</f>
        <v>13.375</v>
      </c>
      <c r="O14" s="56">
        <f>SUM(SUM(-90,PRODUCT(SUM(CODE(MID(M14,2,1)),-65),10)),SUM(CODE(MID(M14,4,1)),-48),PRODUCT(SUM(CODE(RIGHT(M14,1)),-65),1/24),1/48)</f>
        <v>52.5625</v>
      </c>
      <c r="P14" s="57">
        <f>SIN(PRODUCT(PI()/180,O14))</f>
        <v>0.7940169238552975</v>
      </c>
      <c r="Q14" s="57">
        <f>SIN(PRODUCT(PI()/180,L14))</f>
        <v>0.7306093218387851</v>
      </c>
      <c r="R14" s="57">
        <f>COS(PRODUCT(PI()/180,O14))</f>
        <v>0.6078956527491957</v>
      </c>
      <c r="S14" s="57">
        <f>COS(PRODUCT(PI()/180,L14))</f>
        <v>0.6827957372759957</v>
      </c>
      <c r="T14" s="57">
        <f>COS(PRODUCT(PI()/180,SUM(K14,-N14)))</f>
        <v>0.9935718556765875</v>
      </c>
      <c r="U14" s="57">
        <f>SUM(PRODUCT(Q14,P14),PRODUCT(S14,R14,T14))</f>
        <v>0.9925166060617976</v>
      </c>
      <c r="V14" s="57">
        <f>ACOS(U14)</f>
        <v>0.12241524528962613</v>
      </c>
      <c r="W14" s="57">
        <f>SIN(V14)</f>
        <v>0.12210973217385458</v>
      </c>
      <c r="X14" s="57">
        <f>PRODUCT(SUM(Q14,-PRODUCT(P14,U14)),PRODUCT(1/R14,1/W14))</f>
        <v>-0.774157074863402</v>
      </c>
      <c r="Y14" s="58">
        <f>IF(K14=N14,IF(L14&gt;O14,0,180),PRODUCT(180,1/PI(),ACOS(X14)))</f>
        <v>140.72867245964412</v>
      </c>
    </row>
    <row r="15" spans="1:25" s="59" customFormat="1" ht="12">
      <c r="A15" s="61">
        <v>50.007</v>
      </c>
      <c r="B15" s="62" t="s">
        <v>66</v>
      </c>
      <c r="C15" s="63" t="s">
        <v>67</v>
      </c>
      <c r="D15" s="51">
        <f>IF(AND(N15&gt;K15,Y15&lt;180),SUM(360,-Y15),Y15)</f>
        <v>157.95740011193865</v>
      </c>
      <c r="E15" s="51">
        <f>PRODUCT(6371,ACOS(SUM(PRODUCT(COS(PRODUCT(PI()/180,O15)),COS(PRODUCT(PI()/180,L15)),COS(PRODUCT(PI()/180,SUM(K15,-N15)))),PRODUCT(SIN(PRODUCT(PI()/180,O15)),SIN(PRODUCT(PI()/180,L15))))))</f>
        <v>619.5743139087454</v>
      </c>
      <c r="F15" s="53">
        <v>10</v>
      </c>
      <c r="G15" s="53" t="s">
        <v>68</v>
      </c>
      <c r="H15" s="53" t="s">
        <v>69</v>
      </c>
      <c r="I15" s="54" t="s">
        <v>70</v>
      </c>
      <c r="J15" s="55"/>
      <c r="K15" s="56">
        <f>SUM(SUM(-180,PRODUCT(2,SUM(CODE(MID(C15,1,1)),-65),10)),PRODUCT((SUM(CODE(MID(C15,3,1)),-48)),2),PRODUCT(SUM(CODE(MID(C15,5,1)),-65),1/12),1/24)</f>
        <v>16.458333333333336</v>
      </c>
      <c r="L15" s="56">
        <f>SUM(SUM(-90,PRODUCT(SUM(CODE(MID(C15,2,1)),-65),10)),SUM(CODE(MID(C15,4,1)),-48),PRODUCT(SUM(CODE(RIGHT(C15,1)),-65),1/24),1/48)</f>
        <v>47.35416666666667</v>
      </c>
      <c r="M15" s="47" t="str">
        <f>I$1</f>
        <v>JO62QN</v>
      </c>
      <c r="N15" s="56">
        <f>SUM(SUM(-180,PRODUCT(2,SUM(CODE(MID(M15,1,1)),-65),10)),PRODUCT((SUM(CODE(MID(M15,3,1)),-48)),2),PRODUCT(SUM(CODE(MID(M15,5,1)),-65),1/12),1/24)</f>
        <v>13.375</v>
      </c>
      <c r="O15" s="56">
        <f>SUM(SUM(-90,PRODUCT(SUM(CODE(MID(M15,2,1)),-65),10)),SUM(CODE(MID(M15,4,1)),-48),PRODUCT(SUM(CODE(RIGHT(M15,1)),-65),1/24),1/48)</f>
        <v>52.5625</v>
      </c>
      <c r="P15" s="57">
        <f>SIN(PRODUCT(PI()/180,O15))</f>
        <v>0.7940169238552975</v>
      </c>
      <c r="Q15" s="57">
        <f>SIN(PRODUCT(PI()/180,L15))</f>
        <v>0.7355553897548903</v>
      </c>
      <c r="R15" s="57">
        <f>COS(PRODUCT(PI()/180,O15))</f>
        <v>0.6078956527491957</v>
      </c>
      <c r="S15" s="57">
        <f>COS(PRODUCT(PI()/180,L15))</f>
        <v>0.677464588449117</v>
      </c>
      <c r="T15" s="57">
        <f>COS(PRODUCT(PI()/180,SUM(K15,-N15)))</f>
        <v>0.9985523589689617</v>
      </c>
      <c r="U15" s="57">
        <f>SUM(PRODUCT(Q15,P15),PRODUCT(S15,R15,T15))</f>
        <v>0.9952750273186459</v>
      </c>
      <c r="V15" s="57">
        <f>ACOS(U15)</f>
        <v>0.09724914674442715</v>
      </c>
      <c r="W15" s="57">
        <f>SIN(V15)</f>
        <v>0.0970959319223448</v>
      </c>
      <c r="X15" s="57">
        <f>PRODUCT(SUM(Q15,-PRODUCT(P15,U15)),PRODUCT(1/R15,1/W15))</f>
        <v>-0.9269050752024033</v>
      </c>
      <c r="Y15" s="58">
        <f>IF(K15=N15,IF(L15&gt;O15,0,180),PRODUCT(180,1/PI(),ACOS(X15)))</f>
        <v>157.95740011193865</v>
      </c>
    </row>
    <row r="16" spans="1:25" s="59" customFormat="1" ht="12">
      <c r="A16" s="60">
        <v>50.008</v>
      </c>
      <c r="B16" s="63" t="s">
        <v>71</v>
      </c>
      <c r="C16" s="63" t="s">
        <v>72</v>
      </c>
      <c r="D16" s="51">
        <f>IF(AND(N16&gt;K16,Y16&lt;180),SUM(360,-Y16),Y16)</f>
        <v>192.1611378084859</v>
      </c>
      <c r="E16" s="51">
        <f>PRODUCT(6371,ACOS(SUM(PRODUCT(COS(PRODUCT(PI()/180,O16)),COS(PRODUCT(PI()/180,L16)),COS(PRODUCT(PI()/180,SUM(K16,-N16)))),PRODUCT(SIN(PRODUCT(PI()/180,O16)),SIN(PRODUCT(PI()/180,L16))))))</f>
        <v>986.8918308470769</v>
      </c>
      <c r="F16" s="53"/>
      <c r="G16" s="53"/>
      <c r="H16" s="53"/>
      <c r="I16" s="54" t="s">
        <v>73</v>
      </c>
      <c r="J16" s="55"/>
      <c r="K16" s="56">
        <f>SUM(SUM(-180,PRODUCT(2,SUM(CODE(MID(C16,1,1)),-65),10)),PRODUCT((SUM(CODE(MID(C16,3,1)),-48)),2),PRODUCT(SUM(CODE(MID(C16,5,1)),-65),1/12),1/24)</f>
        <v>10.791666666666666</v>
      </c>
      <c r="L16" s="56">
        <f>SUM(SUM(-90,PRODUCT(SUM(CODE(MID(C16,2,1)),-65),10)),SUM(CODE(MID(C16,4,1)),-48),PRODUCT(SUM(CODE(RIGHT(C16,1)),-65),1/24),1/48)</f>
        <v>43.85416666666667</v>
      </c>
      <c r="M16" s="47" t="str">
        <f>I$1</f>
        <v>JO62QN</v>
      </c>
      <c r="N16" s="56">
        <f>SUM(SUM(-180,PRODUCT(2,SUM(CODE(MID(M16,1,1)),-65),10)),PRODUCT((SUM(CODE(MID(M16,3,1)),-48)),2),PRODUCT(SUM(CODE(MID(M16,5,1)),-65),1/12),1/24)</f>
        <v>13.375</v>
      </c>
      <c r="O16" s="56">
        <f>SUM(SUM(-90,PRODUCT(SUM(CODE(MID(M16,2,1)),-65),10)),SUM(CODE(MID(M16,4,1)),-48),PRODUCT(SUM(CODE(RIGHT(M16,1)),-65),1/24),1/48)</f>
        <v>52.5625</v>
      </c>
      <c r="P16" s="57">
        <f>SIN(PRODUCT(PI()/180,O16))</f>
        <v>0.7940169238552975</v>
      </c>
      <c r="Q16" s="57">
        <f>SIN(PRODUCT(PI()/180,L16))</f>
        <v>0.6928252069697138</v>
      </c>
      <c r="R16" s="57">
        <f>COS(PRODUCT(PI()/180,O16))</f>
        <v>0.6078956527491957</v>
      </c>
      <c r="S16" s="57">
        <f>COS(PRODUCT(PI()/180,L16))</f>
        <v>0.7211055627211409</v>
      </c>
      <c r="T16" s="57">
        <f>COS(PRODUCT(PI()/180,SUM(K16,-N16)))</f>
        <v>0.9989837230844637</v>
      </c>
      <c r="U16" s="57">
        <f>SUM(PRODUCT(Q16,P16),PRODUCT(S16,R16,T16))</f>
        <v>0.9880263843233603</v>
      </c>
      <c r="V16" s="57">
        <f>ACOS(U16)</f>
        <v>0.1549037562152059</v>
      </c>
      <c r="W16" s="57">
        <f>SIN(V16)</f>
        <v>0.15428500860714722</v>
      </c>
      <c r="X16" s="57">
        <f>PRODUCT(SUM(Q16,-PRODUCT(P16,U16)),PRODUCT(1/R16,1/W16))</f>
        <v>-0.977559005387993</v>
      </c>
      <c r="Y16" s="58">
        <f>IF(K16=N16,IF(L16&gt;O16,0,180),PRODUCT(180,1/PI(),ACOS(X16)))</f>
        <v>167.8388621915141</v>
      </c>
    </row>
    <row r="17" spans="1:25" s="59" customFormat="1" ht="12">
      <c r="A17" s="48">
        <v>50.01</v>
      </c>
      <c r="B17" s="49" t="s">
        <v>74</v>
      </c>
      <c r="C17" s="50" t="s">
        <v>75</v>
      </c>
      <c r="D17" s="51">
        <f>IF(AND(N17&gt;K17,Y17&lt;180),SUM(360,-Y17),Y17)</f>
        <v>149.57595229321885</v>
      </c>
      <c r="E17" s="51">
        <f>PRODUCT(6371,ACOS(SUM(PRODUCT(COS(PRODUCT(PI()/180,O17)),COS(PRODUCT(PI()/180,L17)),COS(PRODUCT(PI()/180,SUM(K17,-N17)))),PRODUCT(SIN(PRODUCT(PI()/180,O17)),SIN(PRODUCT(PI()/180,L17))))))</f>
        <v>2130.11192691959</v>
      </c>
      <c r="F17" s="52">
        <v>30</v>
      </c>
      <c r="G17" s="52" t="s">
        <v>76</v>
      </c>
      <c r="H17" s="53"/>
      <c r="I17" s="54" t="s">
        <v>43</v>
      </c>
      <c r="J17" s="55"/>
      <c r="K17" s="56">
        <f>SUM(SUM(-180,PRODUCT(2,SUM(CODE(MID(C17,1,1)),-65),10)),PRODUCT((SUM(CODE(MID(C17,3,1)),-48)),2),PRODUCT(SUM(CODE(MID(C17,5,1)),-65),1/12),1/24)</f>
        <v>25.125</v>
      </c>
      <c r="L17" s="56">
        <f>SUM(SUM(-90,PRODUCT(SUM(CODE(MID(C17,2,1)),-65),10)),SUM(CODE(MID(C17,4,1)),-48),PRODUCT(SUM(CODE(RIGHT(C17,1)),-65),1/24),1/48)</f>
        <v>35.3125</v>
      </c>
      <c r="M17" s="47" t="str">
        <f>I$1</f>
        <v>JO62QN</v>
      </c>
      <c r="N17" s="56">
        <f>SUM(SUM(-180,PRODUCT(2,SUM(CODE(MID(M17,1,1)),-65),10)),PRODUCT((SUM(CODE(MID(M17,3,1)),-48)),2),PRODUCT(SUM(CODE(MID(M17,5,1)),-65),1/12),1/24)</f>
        <v>13.375</v>
      </c>
      <c r="O17" s="56">
        <f>SUM(SUM(-90,PRODUCT(SUM(CODE(MID(M17,2,1)),-65),10)),SUM(CODE(MID(M17,4,1)),-48),PRODUCT(SUM(CODE(RIGHT(M17,1)),-65),1/24),1/48)</f>
        <v>52.5625</v>
      </c>
      <c r="P17" s="57">
        <f>SIN(PRODUCT(PI()/180,O17))</f>
        <v>0.7940169238552975</v>
      </c>
      <c r="Q17" s="57">
        <f>SIN(PRODUCT(PI()/180,L17))</f>
        <v>0.5780356642313033</v>
      </c>
      <c r="R17" s="57">
        <f>COS(PRODUCT(PI()/180,O17))</f>
        <v>0.6078956527491957</v>
      </c>
      <c r="S17" s="57">
        <f>COS(PRODUCT(PI()/180,L17))</f>
        <v>0.81601150168161</v>
      </c>
      <c r="T17" s="57">
        <f>COS(PRODUCT(PI()/180,SUM(K17,-N17)))</f>
        <v>0.9790454724845838</v>
      </c>
      <c r="U17" s="57">
        <f>SUM(PRODUCT(Q17,P17),PRODUCT(S17,R17,T17))</f>
        <v>0.9446254543423145</v>
      </c>
      <c r="V17" s="57">
        <f>ACOS(U17)</f>
        <v>0.3343449893140151</v>
      </c>
      <c r="W17" s="57">
        <f>SIN(V17)</f>
        <v>0.328150500545978</v>
      </c>
      <c r="X17" s="57">
        <f>PRODUCT(SUM(Q17,-PRODUCT(P17,U17)),PRODUCT(1/R17,1/W17))</f>
        <v>-0.8623012049726017</v>
      </c>
      <c r="Y17" s="58">
        <f>IF(K17=N17,IF(L17&gt;O17,0,180),PRODUCT(180,1/PI(),ACOS(X17)))</f>
        <v>149.57595229321885</v>
      </c>
    </row>
    <row r="18" spans="1:25" s="59" customFormat="1" ht="12">
      <c r="A18" s="66">
        <v>50.011</v>
      </c>
      <c r="B18" s="67" t="s">
        <v>77</v>
      </c>
      <c r="C18" s="50" t="s">
        <v>78</v>
      </c>
      <c r="D18" s="51">
        <f>IF(AND(N18&gt;K18,Y18&lt;180),SUM(360,-Y18),Y18)</f>
        <v>161.58177511847856</v>
      </c>
      <c r="E18" s="51">
        <f>PRODUCT(6371,ACOS(SUM(PRODUCT(COS(PRODUCT(PI()/180,O18)),COS(PRODUCT(PI()/180,L18)),COS(PRODUCT(PI()/180,SUM(K18,-N18)))),PRODUCT(SIN(PRODUCT(PI()/180,O18)),SIN(PRODUCT(PI()/180,L18))))))</f>
        <v>301.84438362286903</v>
      </c>
      <c r="F18" s="52"/>
      <c r="G18" s="52"/>
      <c r="H18" s="53"/>
      <c r="I18" s="54" t="s">
        <v>79</v>
      </c>
      <c r="J18" s="55"/>
      <c r="K18" s="56">
        <f>SUM(SUM(-180,PRODUCT(2,SUM(CODE(MID(C18,1,1)),-65),10)),PRODUCT((SUM(CODE(MID(C18,3,1)),-48)),2),PRODUCT(SUM(CODE(MID(C18,5,1)),-65),1/12),1/24)</f>
        <v>14.708333333333332</v>
      </c>
      <c r="L18" s="56">
        <f>SUM(SUM(-90,PRODUCT(SUM(CODE(MID(C18,2,1)),-65),10)),SUM(CODE(MID(C18,4,1)),-48),PRODUCT(SUM(CODE(RIGHT(C18,1)),-65),1/24),1/48)</f>
        <v>49.97916666666667</v>
      </c>
      <c r="M18" s="47" t="str">
        <f>I$1</f>
        <v>JO62QN</v>
      </c>
      <c r="N18" s="56">
        <f>SUM(SUM(-180,PRODUCT(2,SUM(CODE(MID(M18,1,1)),-65),10)),PRODUCT((SUM(CODE(MID(M18,3,1)),-48)),2),PRODUCT(SUM(CODE(MID(M18,5,1)),-65),1/12),1/24)</f>
        <v>13.375</v>
      </c>
      <c r="O18" s="56">
        <f>SUM(SUM(-90,PRODUCT(SUM(CODE(MID(M18,2,1)),-65),10)),SUM(CODE(MID(M18,4,1)),-48),PRODUCT(SUM(CODE(RIGHT(M18,1)),-65),1/24),1/48)</f>
        <v>52.5625</v>
      </c>
      <c r="P18" s="57">
        <f>SIN(PRODUCT(PI()/180,O18))</f>
        <v>0.7940169238552975</v>
      </c>
      <c r="Q18" s="57">
        <f>SIN(PRODUCT(PI()/180,L18))</f>
        <v>0.7658106683134155</v>
      </c>
      <c r="R18" s="57">
        <f>COS(PRODUCT(PI()/180,O18))</f>
        <v>0.6078956527491957</v>
      </c>
      <c r="S18" s="57">
        <f>COS(PRODUCT(PI()/180,L18))</f>
        <v>0.6430661088079203</v>
      </c>
      <c r="T18" s="57">
        <f>COS(PRODUCT(PI()/180,SUM(K18,-N18)))</f>
        <v>0.9997292411794617</v>
      </c>
      <c r="U18" s="57">
        <f>SUM(PRODUCT(Q18,P18),PRODUCT(S18,R18,T18))</f>
        <v>0.9988778788337124</v>
      </c>
      <c r="V18" s="57">
        <f>ACOS(U18)</f>
        <v>0.04737786589591415</v>
      </c>
      <c r="W18" s="57">
        <f>SIN(V18)</f>
        <v>0.04736014333448984</v>
      </c>
      <c r="X18" s="57">
        <f>PRODUCT(SUM(Q18,-PRODUCT(P18,U18)),PRODUCT(1/R18,1/W18))</f>
        <v>-0.9487755606759984</v>
      </c>
      <c r="Y18" s="58">
        <f>IF(K18=N18,IF(L18&gt;O18,0,180),PRODUCT(180,1/PI(),ACOS(X18)))</f>
        <v>161.58177511847856</v>
      </c>
    </row>
    <row r="19" spans="1:25" s="59" customFormat="1" ht="12">
      <c r="A19" s="48">
        <v>50.012</v>
      </c>
      <c r="B19" s="49" t="s">
        <v>80</v>
      </c>
      <c r="C19" s="50" t="s">
        <v>81</v>
      </c>
      <c r="D19" s="51">
        <f>IF(AND(N19&gt;K19,Y19&lt;180),SUM(360,-Y19),Y19)</f>
        <v>317.24846479531226</v>
      </c>
      <c r="E19" s="51">
        <f>PRODUCT(6371,ACOS(SUM(PRODUCT(COS(PRODUCT(PI()/180,O19)),COS(PRODUCT(PI()/180,L19)),COS(PRODUCT(PI()/180,SUM(K19,-N19)))),PRODUCT(SIN(PRODUCT(PI()/180,O19)),SIN(PRODUCT(PI()/180,L19))))))</f>
        <v>3137.9746565073197</v>
      </c>
      <c r="F19" s="52">
        <v>100</v>
      </c>
      <c r="G19" s="52" t="s">
        <v>82</v>
      </c>
      <c r="H19" s="53"/>
      <c r="I19" s="54" t="s">
        <v>83</v>
      </c>
      <c r="J19" s="55"/>
      <c r="K19" s="56">
        <f>SUM(SUM(-180,PRODUCT(2,SUM(CODE(MID(C19,1,1)),-65),10)),PRODUCT((SUM(CODE(MID(C19,3,1)),-48)),2),PRODUCT(SUM(CODE(MID(C19,5,1)),-65),1/12),1/24)</f>
        <v>-37.625</v>
      </c>
      <c r="L19" s="56">
        <f>SUM(SUM(-90,PRODUCT(SUM(CODE(MID(C19,2,1)),-65),10)),SUM(CODE(MID(C19,4,1)),-48),PRODUCT(SUM(CODE(RIGHT(C19,1)),-65),1/24),1/48)</f>
        <v>65.60416666666666</v>
      </c>
      <c r="M19" s="47" t="str">
        <f>I$1</f>
        <v>JO62QN</v>
      </c>
      <c r="N19" s="56">
        <f>SUM(SUM(-180,PRODUCT(2,SUM(CODE(MID(M19,1,1)),-65),10)),PRODUCT((SUM(CODE(MID(M19,3,1)),-48)),2),PRODUCT(SUM(CODE(MID(M19,5,1)),-65),1/12),1/24)</f>
        <v>13.375</v>
      </c>
      <c r="O19" s="56">
        <f>SUM(SUM(-90,PRODUCT(SUM(CODE(MID(M19,2,1)),-65),10)),SUM(CODE(MID(M19,4,1)),-48),PRODUCT(SUM(CODE(RIGHT(M19,1)),-65),1/24),1/48)</f>
        <v>52.5625</v>
      </c>
      <c r="P19" s="57">
        <f>SIN(PRODUCT(PI()/180,O19))</f>
        <v>0.7940169238552975</v>
      </c>
      <c r="Q19" s="57">
        <f>SIN(PRODUCT(PI()/180,L19))</f>
        <v>0.9107137001999726</v>
      </c>
      <c r="R19" s="57">
        <f>COS(PRODUCT(PI()/180,O19))</f>
        <v>0.6078956527491957</v>
      </c>
      <c r="S19" s="57">
        <f>COS(PRODUCT(PI()/180,L19))</f>
        <v>0.4130382019475614</v>
      </c>
      <c r="T19" s="57">
        <f>COS(PRODUCT(PI()/180,SUM(K19,-N19)))</f>
        <v>0.6293203910498375</v>
      </c>
      <c r="U19" s="57">
        <f>SUM(PRODUCT(Q19,P19),PRODUCT(S19,R19,T19))</f>
        <v>0.8811344519769027</v>
      </c>
      <c r="V19" s="57">
        <f>ACOS(U19)</f>
        <v>0.4925403636018395</v>
      </c>
      <c r="W19" s="57">
        <f>SIN(V19)</f>
        <v>0.472865813460186</v>
      </c>
      <c r="X19" s="57">
        <f>PRODUCT(SUM(Q19,-PRODUCT(P19,U19)),PRODUCT(1/R19,1/W19))</f>
        <v>0.7343043211293487</v>
      </c>
      <c r="Y19" s="58">
        <f>IF(K19=N19,IF(L19&gt;O19,0,180),PRODUCT(180,1/PI(),ACOS(X19)))</f>
        <v>42.751535204687755</v>
      </c>
    </row>
    <row r="20" spans="1:25" s="59" customFormat="1" ht="12">
      <c r="A20" s="48">
        <v>50.012</v>
      </c>
      <c r="B20" s="49" t="s">
        <v>84</v>
      </c>
      <c r="C20" s="50" t="s">
        <v>85</v>
      </c>
      <c r="D20" s="51">
        <f>IF(AND(N20&gt;K20,Y20&lt;180),SUM(360,-Y20),Y20)</f>
        <v>26.10736535668241</v>
      </c>
      <c r="E20" s="51">
        <f>PRODUCT(6371,ACOS(SUM(PRODUCT(COS(PRODUCT(PI()/180,O20)),COS(PRODUCT(PI()/180,L20)),COS(PRODUCT(PI()/180,SUM(K20,-N20)))),PRODUCT(SIN(PRODUCT(PI()/180,O20)),SIN(PRODUCT(PI()/180,L20))))))</f>
        <v>1192.8713490329505</v>
      </c>
      <c r="F20" s="52" t="s">
        <v>60</v>
      </c>
      <c r="G20" s="52" t="s">
        <v>36</v>
      </c>
      <c r="H20" s="53"/>
      <c r="I20" s="54" t="s">
        <v>57</v>
      </c>
      <c r="J20" s="55"/>
      <c r="K20" s="56">
        <f>SUM(SUM(-180,PRODUCT(2,SUM(CODE(MID(C20,1,1)),-65),10)),PRODUCT((SUM(CODE(MID(C20,3,1)),-48)),2),PRODUCT(SUM(CODE(MID(C20,5,1)),-65),1/12),1/24)</f>
        <v>23.375</v>
      </c>
      <c r="L20" s="56">
        <f>SUM(SUM(-90,PRODUCT(SUM(CODE(MID(C20,2,1)),-65),10)),SUM(CODE(MID(C20,4,1)),-48),PRODUCT(SUM(CODE(RIGHT(C20,1)),-65),1/24),1/48)</f>
        <v>61.85416666666667</v>
      </c>
      <c r="M20" s="47" t="str">
        <f>I$1</f>
        <v>JO62QN</v>
      </c>
      <c r="N20" s="56">
        <f>SUM(SUM(-180,PRODUCT(2,SUM(CODE(MID(M20,1,1)),-65),10)),PRODUCT((SUM(CODE(MID(M20,3,1)),-48)),2),PRODUCT(SUM(CODE(MID(M20,5,1)),-65),1/12),1/24)</f>
        <v>13.375</v>
      </c>
      <c r="O20" s="56">
        <f>SUM(SUM(-90,PRODUCT(SUM(CODE(MID(M20,2,1)),-65),10)),SUM(CODE(MID(M20,4,1)),-48),PRODUCT(SUM(CODE(RIGHT(M20,1)),-65),1/24),1/48)</f>
        <v>52.5625</v>
      </c>
      <c r="P20" s="57">
        <f>SIN(PRODUCT(PI()/180,O20))</f>
        <v>0.7940169238552975</v>
      </c>
      <c r="Q20" s="57">
        <f>SIN(PRODUCT(PI()/180,L20))</f>
        <v>0.8817498013612268</v>
      </c>
      <c r="R20" s="57">
        <f>COS(PRODUCT(PI()/180,O20))</f>
        <v>0.6078956527491957</v>
      </c>
      <c r="S20" s="57">
        <f>COS(PRODUCT(PI()/180,L20))</f>
        <v>0.4717173812776428</v>
      </c>
      <c r="T20" s="57">
        <f>COS(PRODUCT(PI()/180,SUM(K20,-N20)))</f>
        <v>0.984807753012208</v>
      </c>
      <c r="U20" s="57">
        <f>SUM(PRODUCT(Q20,P20),PRODUCT(S20,R20,T20))</f>
        <v>0.9825227583362126</v>
      </c>
      <c r="V20" s="57">
        <f>ACOS(U20)</f>
        <v>0.18723455486312204</v>
      </c>
      <c r="W20" s="57">
        <f>SIN(V20)</f>
        <v>0.18614249743516484</v>
      </c>
      <c r="X20" s="57">
        <f>PRODUCT(SUM(Q20,-PRODUCT(P20,U20)),PRODUCT(1/R20,1/W20))</f>
        <v>0.8979710142816382</v>
      </c>
      <c r="Y20" s="58">
        <f>IF(K20=N20,IF(L20&gt;O20,0,180),PRODUCT(180,1/PI(),ACOS(X20)))</f>
        <v>26.10736535668241</v>
      </c>
    </row>
    <row r="21" spans="1:25" s="59" customFormat="1" ht="12">
      <c r="A21" s="48">
        <v>50.013</v>
      </c>
      <c r="B21" s="49" t="s">
        <v>86</v>
      </c>
      <c r="C21" s="50" t="s">
        <v>87</v>
      </c>
      <c r="D21" s="51">
        <f>IF(AND(N21&gt;K21,Y21&lt;180),SUM(360,-Y21),Y21)</f>
        <v>226.2372814435663</v>
      </c>
      <c r="E21" s="51">
        <f>PRODUCT(6371,ACOS(SUM(PRODUCT(COS(PRODUCT(PI()/180,O21)),COS(PRODUCT(PI()/180,L21)),COS(PRODUCT(PI()/180,SUM(K21,-N21)))),PRODUCT(SIN(PRODUCT(PI()/180,O21)),SIN(PRODUCT(PI()/180,L21))))))</f>
        <v>2342.1929449611785</v>
      </c>
      <c r="F21" s="52"/>
      <c r="G21" s="52"/>
      <c r="H21" s="53"/>
      <c r="I21" s="54" t="s">
        <v>88</v>
      </c>
      <c r="J21" s="55"/>
      <c r="K21" s="56">
        <f>SUM(SUM(-180,PRODUCT(2,SUM(CODE(MID(C21,1,1)),-65),10)),PRODUCT((SUM(CODE(MID(C21,3,1)),-48)),2),PRODUCT(SUM(CODE(MID(C21,5,1)),-65),1/12),1/24)</f>
        <v>-5.374999999999999</v>
      </c>
      <c r="L21" s="56">
        <f>SUM(SUM(-90,PRODUCT(SUM(CODE(MID(C21,2,1)),-65),10)),SUM(CODE(MID(C21,4,1)),-48),PRODUCT(SUM(CODE(RIGHT(C21,1)),-65),1/24),1/48)</f>
        <v>36.145833333333336</v>
      </c>
      <c r="M21" s="47" t="str">
        <f>I$1</f>
        <v>JO62QN</v>
      </c>
      <c r="N21" s="56">
        <f>SUM(SUM(-180,PRODUCT(2,SUM(CODE(MID(M21,1,1)),-65),10)),PRODUCT((SUM(CODE(MID(M21,3,1)),-48)),2),PRODUCT(SUM(CODE(MID(M21,5,1)),-65),1/12),1/24)</f>
        <v>13.375</v>
      </c>
      <c r="O21" s="56">
        <f>SUM(SUM(-90,PRODUCT(SUM(CODE(MID(M21,2,1)),-65),10)),SUM(CODE(MID(M21,4,1)),-48),PRODUCT(SUM(CODE(RIGHT(M21,1)),-65),1/24),1/48)</f>
        <v>52.5625</v>
      </c>
      <c r="P21" s="57">
        <f>SIN(PRODUCT(PI()/180,O21))</f>
        <v>0.7940169238552975</v>
      </c>
      <c r="Q21" s="57">
        <f>SIN(PRODUCT(PI()/180,L21))</f>
        <v>0.589842514276006</v>
      </c>
      <c r="R21" s="57">
        <f>COS(PRODUCT(PI()/180,O21))</f>
        <v>0.6078956527491957</v>
      </c>
      <c r="S21" s="57">
        <f>COS(PRODUCT(PI()/180,L21))</f>
        <v>0.8075183021780743</v>
      </c>
      <c r="T21" s="57">
        <f>COS(PRODUCT(PI()/180,SUM(K21,-N21)))</f>
        <v>0.9469301294951057</v>
      </c>
      <c r="U21" s="57">
        <f>SUM(PRODUCT(Q21,P21),PRODUCT(S21,R21,T21))</f>
        <v>0.9331805017741377</v>
      </c>
      <c r="V21" s="57">
        <f>ACOS(U21)</f>
        <v>0.3676334868876438</v>
      </c>
      <c r="W21" s="57">
        <f>SIN(V21)</f>
        <v>0.3594080565437684</v>
      </c>
      <c r="X21" s="57">
        <f>PRODUCT(SUM(Q21,-PRODUCT(P21,U21)),PRODUCT(1/R21,1/W21))</f>
        <v>-0.6916733895913975</v>
      </c>
      <c r="Y21" s="58">
        <f>IF(K21=N21,IF(L21&gt;O21,0,180),PRODUCT(180,1/PI(),ACOS(X21)))</f>
        <v>133.7627185564337</v>
      </c>
    </row>
    <row r="22" spans="1:25" s="59" customFormat="1" ht="12">
      <c r="A22" s="68">
        <v>50.013</v>
      </c>
      <c r="B22" s="49" t="s">
        <v>89</v>
      </c>
      <c r="C22" s="50" t="s">
        <v>90</v>
      </c>
      <c r="D22" s="51">
        <f>IF(AND(N22&gt;K22,Y22&lt;180),SUM(360,-Y22),Y22)</f>
        <v>259.0512028703017</v>
      </c>
      <c r="E22" s="51">
        <f>PRODUCT(6371,ACOS(SUM(PRODUCT(COS(PRODUCT(PI()/180,O22)),COS(PRODUCT(PI()/180,L22)),COS(PRODUCT(PI()/180,SUM(K22,-N22)))),PRODUCT(SIN(PRODUCT(PI()/180,O22)),SIN(PRODUCT(PI()/180,L22))))))</f>
        <v>3426.1862461649657</v>
      </c>
      <c r="F22" s="52">
        <v>5</v>
      </c>
      <c r="G22" s="52" t="s">
        <v>46</v>
      </c>
      <c r="H22" s="53"/>
      <c r="I22" s="54" t="s">
        <v>40</v>
      </c>
      <c r="J22" s="55"/>
      <c r="K22" s="56">
        <f>SUM(SUM(-180,PRODUCT(2,SUM(CODE(MID(C22,1,1)),-65),10)),PRODUCT((SUM(CODE(MID(C22,3,1)),-48)),2),PRODUCT(SUM(CODE(MID(C22,5,1)),-65),1/12),1/24)</f>
        <v>-26.624999999999996</v>
      </c>
      <c r="L22" s="56">
        <f>SUM(SUM(-90,PRODUCT(SUM(CODE(MID(C22,2,1)),-65),10)),SUM(CODE(MID(C22,4,1)),-48),PRODUCT(SUM(CODE(RIGHT(C22,1)),-65),1/24),1/48)</f>
        <v>38.520833333333336</v>
      </c>
      <c r="M22" s="47" t="str">
        <f>I$1</f>
        <v>JO62QN</v>
      </c>
      <c r="N22" s="56">
        <f>SUM(SUM(-180,PRODUCT(2,SUM(CODE(MID(M22,1,1)),-65),10)),PRODUCT((SUM(CODE(MID(M22,3,1)),-48)),2),PRODUCT(SUM(CODE(MID(M22,5,1)),-65),1/12),1/24)</f>
        <v>13.375</v>
      </c>
      <c r="O22" s="56">
        <f>SUM(SUM(-90,PRODUCT(SUM(CODE(MID(M22,2,1)),-65),10)),SUM(CODE(MID(M22,4,1)),-48),PRODUCT(SUM(CODE(RIGHT(M22,1)),-65),1/24),1/48)</f>
        <v>52.5625</v>
      </c>
      <c r="P22" s="57">
        <f>SIN(PRODUCT(PI()/180,O22))</f>
        <v>0.7940169238552975</v>
      </c>
      <c r="Q22" s="57">
        <f>SIN(PRODUCT(PI()/180,L22))</f>
        <v>0.6227991598353081</v>
      </c>
      <c r="R22" s="57">
        <f>COS(PRODUCT(PI()/180,O22))</f>
        <v>0.6078956527491957</v>
      </c>
      <c r="S22" s="57">
        <f>COS(PRODUCT(PI()/180,L22))</f>
        <v>0.7823817524127428</v>
      </c>
      <c r="T22" s="57">
        <f>COS(PRODUCT(PI()/180,SUM(K22,-N22)))</f>
        <v>0.7660444431189781</v>
      </c>
      <c r="U22" s="57">
        <f>SUM(PRODUCT(Q22,P22),PRODUCT(S22,R22,T22))</f>
        <v>0.858848763525669</v>
      </c>
      <c r="V22" s="57">
        <f>ACOS(U22)</f>
        <v>0.5377784093807826</v>
      </c>
      <c r="W22" s="57">
        <f>SIN(V22)</f>
        <v>0.5122292469104333</v>
      </c>
      <c r="X22" s="57">
        <f>PRODUCT(SUM(Q22,-PRODUCT(P22,U22)),PRODUCT(1/R22,1/W22))</f>
        <v>-0.189931679654446</v>
      </c>
      <c r="Y22" s="58">
        <f>IF(K22=N22,IF(L22&gt;O22,0,180),PRODUCT(180,1/PI(),ACOS(X22)))</f>
        <v>100.94879712969829</v>
      </c>
    </row>
    <row r="23" spans="1:25" s="59" customFormat="1" ht="12">
      <c r="A23" s="48">
        <v>50.016</v>
      </c>
      <c r="B23" s="49" t="s">
        <v>91</v>
      </c>
      <c r="C23" s="50" t="s">
        <v>92</v>
      </c>
      <c r="D23" s="51">
        <f>IF(AND(N23&gt;K23,Y23&lt;180),SUM(360,-Y23),Y23)</f>
        <v>270.36211280120614</v>
      </c>
      <c r="E23" s="51">
        <f>PRODUCT(6371,ACOS(SUM(PRODUCT(COS(PRODUCT(PI()/180,O23)),COS(PRODUCT(PI()/180,L23)),COS(PRODUCT(PI()/180,SUM(K23,-N23)))),PRODUCT(SIN(PRODUCT(PI()/180,O23)),SIN(PRODUCT(PI()/180,L23))))))</f>
        <v>963.0043971927674</v>
      </c>
      <c r="F23" s="52"/>
      <c r="G23" s="52"/>
      <c r="H23" s="53"/>
      <c r="I23" s="54" t="s">
        <v>43</v>
      </c>
      <c r="J23" s="55"/>
      <c r="K23" s="56">
        <f>SUM(SUM(-180,PRODUCT(2,SUM(CODE(MID(C23,1,1)),-65),10)),PRODUCT((SUM(CODE(MID(C23,3,1)),-48)),2),PRODUCT(SUM(CODE(MID(C23,5,1)),-65),1/12),1/24)</f>
        <v>-0.7083333333333334</v>
      </c>
      <c r="L23" s="56">
        <f>SUM(SUM(-90,PRODUCT(SUM(CODE(MID(C23,2,1)),-65),10)),SUM(CODE(MID(C23,4,1)),-48),PRODUCT(SUM(CODE(RIGHT(C23,1)),-65),1/24),1/48)</f>
        <v>51.770833333333336</v>
      </c>
      <c r="M23" s="47" t="str">
        <f>I$1</f>
        <v>JO62QN</v>
      </c>
      <c r="N23" s="56">
        <f>SUM(SUM(-180,PRODUCT(2,SUM(CODE(MID(M23,1,1)),-65),10)),PRODUCT((SUM(CODE(MID(M23,3,1)),-48)),2),PRODUCT(SUM(CODE(MID(M23,5,1)),-65),1/12),1/24)</f>
        <v>13.375</v>
      </c>
      <c r="O23" s="56">
        <f>SUM(SUM(-90,PRODUCT(SUM(CODE(MID(M23,2,1)),-65),10)),SUM(CODE(MID(M23,4,1)),-48),PRODUCT(SUM(CODE(RIGHT(M23,1)),-65),1/24),1/48)</f>
        <v>52.5625</v>
      </c>
      <c r="P23" s="57">
        <f>SIN(PRODUCT(PI()/180,O23))</f>
        <v>0.7940169238552975</v>
      </c>
      <c r="Q23" s="57">
        <f>SIN(PRODUCT(PI()/180,L23))</f>
        <v>0.7855419878738465</v>
      </c>
      <c r="R23" s="57">
        <f>COS(PRODUCT(PI()/180,O23))</f>
        <v>0.6078956527491957</v>
      </c>
      <c r="S23" s="57">
        <f>COS(PRODUCT(PI()/180,L23))</f>
        <v>0.618808359096098</v>
      </c>
      <c r="T23" s="57">
        <f>COS(PRODUCT(PI()/180,SUM(K23,-N23)))</f>
        <v>0.9699428389848093</v>
      </c>
      <c r="U23" s="57">
        <f>SUM(PRODUCT(Q23,P23),PRODUCT(S23,R23,T23))</f>
        <v>0.9885979144975872</v>
      </c>
      <c r="V23" s="57">
        <f>ACOS(U23)</f>
        <v>0.1511543552335218</v>
      </c>
      <c r="W23" s="57">
        <f>SIN(V23)</f>
        <v>0.1505794257228435</v>
      </c>
      <c r="X23" s="57">
        <f>PRODUCT(SUM(Q23,-PRODUCT(P23,U23)),PRODUCT(1/R23,1/W23))</f>
        <v>0.00632001857087819</v>
      </c>
      <c r="Y23" s="58">
        <f>IF(K23=N23,IF(L23&gt;O23,0,180),PRODUCT(180,1/PI(),ACOS(X23)))</f>
        <v>89.63788719879388</v>
      </c>
    </row>
    <row r="24" spans="1:25" s="59" customFormat="1" ht="12">
      <c r="A24" s="48">
        <v>50.016</v>
      </c>
      <c r="B24" s="49" t="s">
        <v>93</v>
      </c>
      <c r="C24" s="50" t="s">
        <v>94</v>
      </c>
      <c r="D24" s="51">
        <f>IF(AND(N24&gt;K24,Y24&lt;180),SUM(360,-Y24),Y24)</f>
        <v>141.23093470812998</v>
      </c>
      <c r="E24" s="51">
        <f>PRODUCT(6371,ACOS(SUM(PRODUCT(COS(PRODUCT(PI()/180,O24)),COS(PRODUCT(PI()/180,L24)),COS(PRODUCT(PI()/180,SUM(K24,-N24)))),PRODUCT(SIN(PRODUCT(PI()/180,O24)),SIN(PRODUCT(PI()/180,L24))))))</f>
        <v>2135.257644516224</v>
      </c>
      <c r="F24" s="52"/>
      <c r="G24" s="52"/>
      <c r="H24" s="53"/>
      <c r="I24" s="54" t="s">
        <v>95</v>
      </c>
      <c r="J24" s="55"/>
      <c r="K24" s="56">
        <f>SUM(SUM(-180,PRODUCT(2,SUM(CODE(MID(C24,1,1)),-65),10)),PRODUCT((SUM(CODE(MID(C24,3,1)),-48)),2),PRODUCT(SUM(CODE(MID(C24,5,1)),-65),1/12),1/24)</f>
        <v>28.208333333333332</v>
      </c>
      <c r="L24" s="56">
        <f>SUM(SUM(-90,PRODUCT(SUM(CODE(MID(C24,2,1)),-65),10)),SUM(CODE(MID(C24,4,1)),-48),PRODUCT(SUM(CODE(RIGHT(C24,1)),-65),1/24),1/48)</f>
        <v>36.4375</v>
      </c>
      <c r="M24" s="47" t="str">
        <f>I$1</f>
        <v>JO62QN</v>
      </c>
      <c r="N24" s="56">
        <f>SUM(SUM(-180,PRODUCT(2,SUM(CODE(MID(M24,1,1)),-65),10)),PRODUCT((SUM(CODE(MID(M24,3,1)),-48)),2),PRODUCT(SUM(CODE(MID(M24,5,1)),-65),1/12),1/24)</f>
        <v>13.375</v>
      </c>
      <c r="O24" s="56">
        <f>SUM(SUM(-90,PRODUCT(SUM(CODE(MID(M24,2,1)),-65),10)),SUM(CODE(MID(M24,4,1)),-48),PRODUCT(SUM(CODE(RIGHT(M24,1)),-65),1/24),1/48)</f>
        <v>52.5625</v>
      </c>
      <c r="P24" s="57">
        <f>SIN(PRODUCT(PI()/180,O24))</f>
        <v>0.7940169238552975</v>
      </c>
      <c r="Q24" s="57">
        <f>SIN(PRODUCT(PI()/180,L24))</f>
        <v>0.5939455612236688</v>
      </c>
      <c r="R24" s="57">
        <f>COS(PRODUCT(PI()/180,O24))</f>
        <v>0.6078956527491957</v>
      </c>
      <c r="S24" s="57">
        <f>COS(PRODUCT(PI()/180,L24))</f>
        <v>0.8045052332351238</v>
      </c>
      <c r="T24" s="57">
        <f>COS(PRODUCT(PI()/180,SUM(K24,-N24)))</f>
        <v>0.966674612677614</v>
      </c>
      <c r="U24" s="57">
        <f>SUM(PRODUCT(Q24,P24),PRODUCT(S24,R24,T24))</f>
        <v>0.9443601062662573</v>
      </c>
      <c r="V24" s="57">
        <f>ACOS(U24)</f>
        <v>0.3351526674801796</v>
      </c>
      <c r="W24" s="57">
        <f>SIN(V24)</f>
        <v>0.32891334678419964</v>
      </c>
      <c r="X24" s="57">
        <f>PRODUCT(SUM(Q24,-PRODUCT(P24,U24)),PRODUCT(1/R24,1/W24))</f>
        <v>-0.7796761625609582</v>
      </c>
      <c r="Y24" s="58">
        <f>IF(K24=N24,IF(L24&gt;O24,0,180),PRODUCT(180,1/PI(),ACOS(X24)))</f>
        <v>141.23093470812998</v>
      </c>
    </row>
    <row r="25" spans="1:25" s="59" customFormat="1" ht="12">
      <c r="A25" s="48">
        <v>50.018</v>
      </c>
      <c r="B25" s="50" t="s">
        <v>96</v>
      </c>
      <c r="C25" s="50" t="s">
        <v>97</v>
      </c>
      <c r="D25" s="51">
        <f>IF(AND(N25&gt;K25,Y25&lt;180),SUM(360,-Y25),Y25)</f>
        <v>22.316051964756586</v>
      </c>
      <c r="E25" s="51">
        <f>PRODUCT(6371,ACOS(SUM(PRODUCT(COS(PRODUCT(PI()/180,O25)),COS(PRODUCT(PI()/180,L25)),COS(PRODUCT(PI()/180,SUM(K25,-N25)))),PRODUCT(SIN(PRODUCT(PI()/180,O25)),SIN(PRODUCT(PI()/180,L25))))))</f>
        <v>955.0613636663627</v>
      </c>
      <c r="F25" s="52">
        <v>3</v>
      </c>
      <c r="G25" s="52" t="s">
        <v>82</v>
      </c>
      <c r="H25" s="53"/>
      <c r="I25" s="54" t="s">
        <v>57</v>
      </c>
      <c r="J25" s="55"/>
      <c r="K25" s="56">
        <f>SUM(SUM(-180,PRODUCT(2,SUM(CODE(MID(C25,1,1)),-65),10)),PRODUCT((SUM(CODE(MID(C25,3,1)),-48)),2),PRODUCT(SUM(CODE(MID(C25,5,1)),-65),1/12),1/24)</f>
        <v>19.958333333333336</v>
      </c>
      <c r="L25" s="56">
        <f>SUM(SUM(-90,PRODUCT(SUM(CODE(MID(C25,2,1)),-65),10)),SUM(CODE(MID(C25,4,1)),-48),PRODUCT(SUM(CODE(RIGHT(C25,1)),-65),1/24),1/48)</f>
        <v>60.35416666666667</v>
      </c>
      <c r="M25" s="47" t="str">
        <f>I$1</f>
        <v>JO62QN</v>
      </c>
      <c r="N25" s="56">
        <f>SUM(SUM(-180,PRODUCT(2,SUM(CODE(MID(M25,1,1)),-65),10)),PRODUCT((SUM(CODE(MID(M25,3,1)),-48)),2),PRODUCT(SUM(CODE(MID(M25,5,1)),-65),1/12),1/24)</f>
        <v>13.375</v>
      </c>
      <c r="O25" s="56">
        <f>SUM(SUM(-90,PRODUCT(SUM(CODE(MID(M25,2,1)),-65),10)),SUM(CODE(MID(M25,4,1)),-48),PRODUCT(SUM(CODE(RIGHT(M25,1)),-65),1/24),1/48)</f>
        <v>52.5625</v>
      </c>
      <c r="P25" s="57">
        <f>SIN(PRODUCT(PI()/180,O25))</f>
        <v>0.7940169238552975</v>
      </c>
      <c r="Q25" s="57">
        <f>SIN(PRODUCT(PI()/180,L25))</f>
        <v>0.8690995262208628</v>
      </c>
      <c r="R25" s="57">
        <f>COS(PRODUCT(PI()/180,O25))</f>
        <v>0.6078956527491957</v>
      </c>
      <c r="S25" s="57">
        <f>COS(PRODUCT(PI()/180,L25))</f>
        <v>0.4946372544831936</v>
      </c>
      <c r="T25" s="57">
        <f>COS(PRODUCT(PI()/180,SUM(K25,-N25)))</f>
        <v>0.9934061574341511</v>
      </c>
      <c r="U25" s="57">
        <f>SUM(PRODUCT(Q25,P25),PRODUCT(S25,R25,T25))</f>
        <v>0.9887848807655297</v>
      </c>
      <c r="V25" s="57">
        <f>ACOS(U25)</f>
        <v>0.1499076069167105</v>
      </c>
      <c r="W25" s="57">
        <f>SIN(V25)</f>
        <v>0.14934677622733328</v>
      </c>
      <c r="X25" s="57">
        <f>PRODUCT(SUM(Q25,-PRODUCT(P25,U25)),PRODUCT(1/R25,1/W25))</f>
        <v>0.9251033737778954</v>
      </c>
      <c r="Y25" s="58">
        <f>IF(K25=N25,IF(L25&gt;O25,0,180),PRODUCT(180,1/PI(),ACOS(X25)))</f>
        <v>22.316051964756586</v>
      </c>
    </row>
    <row r="26" spans="1:25" s="59" customFormat="1" ht="12">
      <c r="A26" s="48">
        <v>50.018</v>
      </c>
      <c r="B26" s="50" t="s">
        <v>98</v>
      </c>
      <c r="C26" s="50" t="s">
        <v>99</v>
      </c>
      <c r="D26" s="51">
        <f>IF(AND(N26&gt;K26,Y26&lt;180),SUM(360,-Y26),Y26)</f>
        <v>133.54979743408822</v>
      </c>
      <c r="E26" s="51">
        <f>PRODUCT(6371,ACOS(SUM(PRODUCT(COS(PRODUCT(PI()/180,O26)),COS(PRODUCT(PI()/180,L26)),COS(PRODUCT(PI()/180,SUM(K26,-N26)))),PRODUCT(SIN(PRODUCT(PI()/180,O26)),SIN(PRODUCT(PI()/180,L26))))))</f>
        <v>2524.0218660465684</v>
      </c>
      <c r="F26" s="52">
        <v>15</v>
      </c>
      <c r="G26" s="52" t="s">
        <v>51</v>
      </c>
      <c r="H26" s="53"/>
      <c r="I26" s="54" t="s">
        <v>57</v>
      </c>
      <c r="J26" s="55"/>
      <c r="K26" s="56">
        <f>SUM(SUM(-180,PRODUCT(2,SUM(CODE(MID(C26,1,1)),-65),10)),PRODUCT((SUM(CODE(MID(C26,3,1)),-48)),2),PRODUCT(SUM(CODE(MID(C26,5,1)),-65),1/12),1/24)</f>
        <v>33.291666666666664</v>
      </c>
      <c r="L26" s="56">
        <f>SUM(SUM(-90,PRODUCT(SUM(CODE(MID(C26,2,1)),-65),10)),SUM(CODE(MID(C26,4,1)),-48),PRODUCT(SUM(CODE(RIGHT(C26,1)),-65),1/24),1/48)</f>
        <v>34.8125</v>
      </c>
      <c r="M26" s="47" t="str">
        <f>I$1</f>
        <v>JO62QN</v>
      </c>
      <c r="N26" s="56">
        <f>SUM(SUM(-180,PRODUCT(2,SUM(CODE(MID(M26,1,1)),-65),10)),PRODUCT((SUM(CODE(MID(M26,3,1)),-48)),2),PRODUCT(SUM(CODE(MID(M26,5,1)),-65),1/12),1/24)</f>
        <v>13.375</v>
      </c>
      <c r="O26" s="56">
        <f>SUM(SUM(-90,PRODUCT(SUM(CODE(MID(M26,2,1)),-65),10)),SUM(CODE(MID(M26,4,1)),-48),PRODUCT(SUM(CODE(RIGHT(M26,1)),-65),1/24),1/48)</f>
        <v>52.5625</v>
      </c>
      <c r="P26" s="57">
        <f>SIN(PRODUCT(PI()/180,O26))</f>
        <v>0.7940169238552975</v>
      </c>
      <c r="Q26" s="57">
        <f>SIN(PRODUCT(PI()/180,L26))</f>
        <v>0.5708927010679037</v>
      </c>
      <c r="R26" s="57">
        <f>COS(PRODUCT(PI()/180,O26))</f>
        <v>0.6078956527491957</v>
      </c>
      <c r="S26" s="57">
        <f>COS(PRODUCT(PI()/180,L26))</f>
        <v>0.8210246792072655</v>
      </c>
      <c r="T26" s="57">
        <f>COS(PRODUCT(PI()/180,SUM(K26,-N26)))</f>
        <v>0.9401890748325011</v>
      </c>
      <c r="U26" s="57">
        <f>SUM(PRODUCT(Q26,P26),PRODUCT(S26,R26,T26))</f>
        <v>0.922544326390578</v>
      </c>
      <c r="V26" s="57">
        <f>ACOS(U26)</f>
        <v>0.3961735780955217</v>
      </c>
      <c r="W26" s="57">
        <f>SIN(V26)</f>
        <v>0.3858911321144276</v>
      </c>
      <c r="X26" s="57">
        <f>PRODUCT(SUM(Q26,-PRODUCT(P26,U26)),PRODUCT(1/R26,1/W26))</f>
        <v>-0.6889847596629413</v>
      </c>
      <c r="Y26" s="58">
        <f>IF(K26=N26,IF(L26&gt;O26,0,180),PRODUCT(180,1/PI(),ACOS(X26)))</f>
        <v>133.54979743408822</v>
      </c>
    </row>
    <row r="27" spans="1:25" s="59" customFormat="1" ht="12">
      <c r="A27" s="61">
        <v>50.019</v>
      </c>
      <c r="B27" s="62" t="s">
        <v>100</v>
      </c>
      <c r="C27" s="63" t="s">
        <v>101</v>
      </c>
      <c r="D27" s="51">
        <f>IF(AND(N27&gt;K27,Y27&lt;180),SUM(360,-Y27),Y27)</f>
        <v>208.1185505590716</v>
      </c>
      <c r="E27" s="51">
        <f>PRODUCT(6371,ACOS(SUM(PRODUCT(COS(PRODUCT(PI()/180,O27)),COS(PRODUCT(PI()/180,L27)),COS(PRODUCT(PI()/180,SUM(K27,-N27)))),PRODUCT(SIN(PRODUCT(PI()/180,O27)),SIN(PRODUCT(PI()/180,L27))))))</f>
        <v>916.9859642119085</v>
      </c>
      <c r="F27" s="53">
        <v>15</v>
      </c>
      <c r="G27" s="53" t="s">
        <v>46</v>
      </c>
      <c r="H27" s="53">
        <v>400</v>
      </c>
      <c r="I27" s="54" t="s">
        <v>102</v>
      </c>
      <c r="J27" s="55"/>
      <c r="K27" s="56">
        <f>SUM(SUM(-180,PRODUCT(2,SUM(CODE(MID(C27,1,1)),-65),10)),PRODUCT((SUM(CODE(MID(C27,3,1)),-48)),2),PRODUCT(SUM(CODE(MID(C27,5,1)),-65),1/12),1/24)</f>
        <v>7.875</v>
      </c>
      <c r="L27" s="56">
        <f>SUM(SUM(-90,PRODUCT(SUM(CODE(MID(C27,2,1)),-65),10)),SUM(CODE(MID(C27,4,1)),-48),PRODUCT(SUM(CODE(RIGHT(C27,1)),-65),1/24),1/48)</f>
        <v>45.145833333333336</v>
      </c>
      <c r="M27" s="47" t="str">
        <f>I$1</f>
        <v>JO62QN</v>
      </c>
      <c r="N27" s="56">
        <f>SUM(SUM(-180,PRODUCT(2,SUM(CODE(MID(M27,1,1)),-65),10)),PRODUCT((SUM(CODE(MID(M27,3,1)),-48)),2),PRODUCT(SUM(CODE(MID(M27,5,1)),-65),1/12),1/24)</f>
        <v>13.375</v>
      </c>
      <c r="O27" s="56">
        <f>SUM(SUM(-90,PRODUCT(SUM(CODE(MID(M27,2,1)),-65),10)),SUM(CODE(MID(M27,4,1)),-48),PRODUCT(SUM(CODE(RIGHT(M27,1)),-65),1/24),1/48)</f>
        <v>52.5625</v>
      </c>
      <c r="P27" s="57">
        <f>SIN(PRODUCT(PI()/180,O27))</f>
        <v>0.7940169238552975</v>
      </c>
      <c r="Q27" s="57">
        <f>SIN(PRODUCT(PI()/180,L27))</f>
        <v>0.7089042677491547</v>
      </c>
      <c r="R27" s="57">
        <f>COS(PRODUCT(PI()/180,O27))</f>
        <v>0.6078956527491957</v>
      </c>
      <c r="S27" s="57">
        <f>COS(PRODUCT(PI()/180,L27))</f>
        <v>0.7053047136997135</v>
      </c>
      <c r="T27" s="57">
        <f>COS(PRODUCT(PI()/180,SUM(K27,-N27)))</f>
        <v>0.9953961983671789</v>
      </c>
      <c r="U27" s="57">
        <f>SUM(PRODUCT(Q27,P27),PRODUCT(S27,R27,T27))</f>
        <v>0.9896597676723505</v>
      </c>
      <c r="V27" s="57">
        <f>ACOS(U27)</f>
        <v>0.1439312453636648</v>
      </c>
      <c r="W27" s="57">
        <f>SIN(V27)</f>
        <v>0.14343480836501707</v>
      </c>
      <c r="X27" s="57">
        <f>PRODUCT(SUM(Q27,-PRODUCT(P27,U27)),PRODUCT(1/R27,1/W27))</f>
        <v>-0.8819743210534237</v>
      </c>
      <c r="Y27" s="58">
        <f>IF(K27=N27,IF(L27&gt;O27,0,180),PRODUCT(180,1/PI(),ACOS(X27)))</f>
        <v>151.8814494409284</v>
      </c>
    </row>
    <row r="28" spans="1:25" s="59" customFormat="1" ht="12">
      <c r="A28" s="64">
        <v>50.02</v>
      </c>
      <c r="B28" s="69" t="s">
        <v>103</v>
      </c>
      <c r="C28" s="65" t="s">
        <v>104</v>
      </c>
      <c r="D28" s="51">
        <f>IF(AND(N28&gt;K28,Y28&lt;180),SUM(360,-Y28),Y28)</f>
        <v>232.45573754213416</v>
      </c>
      <c r="E28" s="51">
        <f>PRODUCT(6371,ACOS(SUM(PRODUCT(COS(PRODUCT(PI()/180,O28)),COS(PRODUCT(PI()/180,L28)),COS(PRODUCT(PI()/180,SUM(K28,-N28)))),PRODUCT(SIN(PRODUCT(PI()/180,O28)),SIN(PRODUCT(PI()/180,L28))))))</f>
        <v>11104.02872210813</v>
      </c>
      <c r="F28" s="52" t="s">
        <v>60</v>
      </c>
      <c r="G28" s="52" t="s">
        <v>60</v>
      </c>
      <c r="H28" s="53"/>
      <c r="I28" s="54" t="s">
        <v>105</v>
      </c>
      <c r="J28" s="55"/>
      <c r="K28" s="56">
        <f>SUM(SUM(-180,PRODUCT(2,SUM(CODE(MID(C28,1,1)),-65),10)),PRODUCT((SUM(CODE(MID(C28,3,1)),-48)),2),PRODUCT(SUM(CODE(MID(C28,5,1)),-65),1/12),1/24)</f>
        <v>-51.125</v>
      </c>
      <c r="L28" s="56">
        <f>SUM(SUM(-90,PRODUCT(SUM(CODE(MID(C28,2,1)),-65),10)),SUM(CODE(MID(C28,4,1)),-48),PRODUCT(SUM(CODE(RIGHT(C28,1)),-65),1/24),1/48)</f>
        <v>-30.062500000000004</v>
      </c>
      <c r="M28" s="47" t="str">
        <f>I$1</f>
        <v>JO62QN</v>
      </c>
      <c r="N28" s="56">
        <f>SUM(SUM(-180,PRODUCT(2,SUM(CODE(MID(M28,1,1)),-65),10)),PRODUCT((SUM(CODE(MID(M28,3,1)),-48)),2),PRODUCT(SUM(CODE(MID(M28,5,1)),-65),1/12),1/24)</f>
        <v>13.375</v>
      </c>
      <c r="O28" s="56">
        <f>SUM(SUM(-90,PRODUCT(SUM(CODE(MID(M28,2,1)),-65),10)),SUM(CODE(MID(M28,4,1)),-48),PRODUCT(SUM(CODE(RIGHT(M28,1)),-65),1/24),1/48)</f>
        <v>52.5625</v>
      </c>
      <c r="P28" s="57">
        <f>SIN(PRODUCT(PI()/180,O28))</f>
        <v>0.7940169238552975</v>
      </c>
      <c r="Q28" s="57">
        <f>SIN(PRODUCT(PI()/180,L28))</f>
        <v>-0.5009443895036035</v>
      </c>
      <c r="R28" s="57">
        <f>COS(PRODUCT(PI()/180,O28))</f>
        <v>0.6078956527491957</v>
      </c>
      <c r="S28" s="57">
        <f>COS(PRODUCT(PI()/180,L28))</f>
        <v>0.8654794732544857</v>
      </c>
      <c r="T28" s="57">
        <f>COS(PRODUCT(PI()/180,SUM(K28,-N28)))</f>
        <v>0.43051109680829525</v>
      </c>
      <c r="U28" s="57">
        <f>SUM(PRODUCT(Q28,P28),PRODUCT(S28,R28,T28))</f>
        <v>-0.1712573042912755</v>
      </c>
      <c r="V28" s="57">
        <f>ACOS(U28)</f>
        <v>1.7429020125738708</v>
      </c>
      <c r="W28" s="57">
        <f>SIN(V28)</f>
        <v>0.9852263373087858</v>
      </c>
      <c r="X28" s="57">
        <f>PRODUCT(SUM(Q28,-PRODUCT(P28,U28)),PRODUCT(1/R28,1/W28))</f>
        <v>-0.6093741330795072</v>
      </c>
      <c r="Y28" s="58">
        <f>IF(K28=N28,IF(L28&gt;O28,0,180),PRODUCT(180,1/PI(),ACOS(X28)))</f>
        <v>127.54426245786586</v>
      </c>
    </row>
    <row r="29" spans="1:25" s="59" customFormat="1" ht="12">
      <c r="A29" s="48">
        <v>50.02</v>
      </c>
      <c r="B29" s="49" t="s">
        <v>106</v>
      </c>
      <c r="C29" s="50" t="s">
        <v>107</v>
      </c>
      <c r="D29" s="51">
        <f>IF(AND(N29&gt;K29,Y29&lt;180),SUM(360,-Y29),Y29)</f>
        <v>191.2026691251278</v>
      </c>
      <c r="E29" s="51">
        <f>PRODUCT(6371,ACOS(SUM(PRODUCT(COS(PRODUCT(PI()/180,O29)),COS(PRODUCT(PI()/180,L29)),COS(PRODUCT(PI()/180,SUM(K29,-N29)))),PRODUCT(SIN(PRODUCT(PI()/180,O29)),SIN(PRODUCT(PI()/180,L29))))))</f>
        <v>1087.3498037670624</v>
      </c>
      <c r="F29" s="52"/>
      <c r="G29" s="52"/>
      <c r="H29" s="53"/>
      <c r="I29" s="54" t="s">
        <v>43</v>
      </c>
      <c r="J29" s="55"/>
      <c r="K29" s="56">
        <f>SUM(SUM(-180,PRODUCT(2,SUM(CODE(MID(C29,1,1)),-65),10)),PRODUCT((SUM(CODE(MID(C29,3,1)),-48)),2),PRODUCT(SUM(CODE(MID(C29,5,1)),-65),1/12),1/24)</f>
        <v>10.791666666666666</v>
      </c>
      <c r="L29" s="56">
        <f>SUM(SUM(-90,PRODUCT(SUM(CODE(MID(C29,2,1)),-65),10)),SUM(CODE(MID(C29,4,1)),-48),PRODUCT(SUM(CODE(RIGHT(C29,1)),-65),1/24),1/48)</f>
        <v>42.9375</v>
      </c>
      <c r="M29" s="47" t="str">
        <f>I$1</f>
        <v>JO62QN</v>
      </c>
      <c r="N29" s="56">
        <f>SUM(SUM(-180,PRODUCT(2,SUM(CODE(MID(M29,1,1)),-65),10)),PRODUCT((SUM(CODE(MID(M29,3,1)),-48)),2),PRODUCT(SUM(CODE(MID(M29,5,1)),-65),1/12),1/24)</f>
        <v>13.375</v>
      </c>
      <c r="O29" s="56">
        <f>SUM(SUM(-90,PRODUCT(SUM(CODE(MID(M29,2,1)),-65),10)),SUM(CODE(MID(M29,4,1)),-48),PRODUCT(SUM(CODE(RIGHT(M29,1)),-65),1/24),1/48)</f>
        <v>52.5625</v>
      </c>
      <c r="P29" s="57">
        <f>SIN(PRODUCT(PI()/180,O29))</f>
        <v>0.7940169238552975</v>
      </c>
      <c r="Q29" s="57">
        <f>SIN(PRODUCT(PI()/180,L29))</f>
        <v>0.6812001713311883</v>
      </c>
      <c r="R29" s="57">
        <f>COS(PRODUCT(PI()/180,O29))</f>
        <v>0.6078956527491957</v>
      </c>
      <c r="S29" s="57">
        <f>COS(PRODUCT(PI()/180,L29))</f>
        <v>0.7320972111532456</v>
      </c>
      <c r="T29" s="57">
        <f>COS(PRODUCT(PI()/180,SUM(K29,-N29)))</f>
        <v>0.9989837230844637</v>
      </c>
      <c r="U29" s="57">
        <f>SUM(PRODUCT(Q29,P29),PRODUCT(S29,R29,T29))</f>
        <v>0.9854708940503835</v>
      </c>
      <c r="V29" s="57">
        <f>ACOS(U29)</f>
        <v>0.17067176326590147</v>
      </c>
      <c r="W29" s="57">
        <f>SIN(V29)</f>
        <v>0.16984439048593242</v>
      </c>
      <c r="X29" s="57">
        <f>PRODUCT(SUM(Q29,-PRODUCT(P29,U29)),PRODUCT(1/R29,1/W29))</f>
        <v>-0.9809461058733254</v>
      </c>
      <c r="Y29" s="58">
        <f>IF(K29=N29,IF(L29&gt;O29,0,180),PRODUCT(180,1/PI(),ACOS(X29)))</f>
        <v>168.7973308748722</v>
      </c>
    </row>
    <row r="30" spans="1:25" s="59" customFormat="1" ht="12">
      <c r="A30" s="48">
        <v>50.02</v>
      </c>
      <c r="B30" s="49" t="s">
        <v>108</v>
      </c>
      <c r="C30" s="50" t="s">
        <v>109</v>
      </c>
      <c r="D30" s="51">
        <f>IF(AND(N30&gt;K30,Y30&lt;180),SUM(360,-Y30),Y30)</f>
        <v>149.58996000098168</v>
      </c>
      <c r="E30" s="51">
        <f>PRODUCT(6371,ACOS(SUM(PRODUCT(COS(PRODUCT(PI()/180,O30)),COS(PRODUCT(PI()/180,L30)),COS(PRODUCT(PI()/180,SUM(K30,-N30)))),PRODUCT(SIN(PRODUCT(PI()/180,O30)),SIN(PRODUCT(PI()/180,L30))))))</f>
        <v>1495.7581399015742</v>
      </c>
      <c r="F30" s="52"/>
      <c r="G30" s="52"/>
      <c r="H30" s="53"/>
      <c r="I30" s="54" t="s">
        <v>43</v>
      </c>
      <c r="J30" s="55"/>
      <c r="K30" s="56">
        <f>SUM(SUM(-180,PRODUCT(2,SUM(CODE(MID(C30,1,1)),-65),10)),PRODUCT((SUM(CODE(MID(C30,3,1)),-48)),2),PRODUCT(SUM(CODE(MID(C30,5,1)),-65),1/12),1/24)</f>
        <v>22.291666666666668</v>
      </c>
      <c r="L30" s="56">
        <f>SUM(SUM(-90,PRODUCT(SUM(CODE(MID(C30,2,1)),-65),10)),SUM(CODE(MID(C30,4,1)),-48),PRODUCT(SUM(CODE(RIGHT(C30,1)),-65),1/24),1/48)</f>
        <v>40.5625</v>
      </c>
      <c r="M30" s="47" t="str">
        <f>I$1</f>
        <v>JO62QN</v>
      </c>
      <c r="N30" s="56">
        <f>SUM(SUM(-180,PRODUCT(2,SUM(CODE(MID(M30,1,1)),-65),10)),PRODUCT((SUM(CODE(MID(M30,3,1)),-48)),2),PRODUCT(SUM(CODE(MID(M30,5,1)),-65),1/12),1/24)</f>
        <v>13.375</v>
      </c>
      <c r="O30" s="56">
        <f>SUM(SUM(-90,PRODUCT(SUM(CODE(MID(M30,2,1)),-65),10)),SUM(CODE(MID(M30,4,1)),-48),PRODUCT(SUM(CODE(RIGHT(M30,1)),-65),1/24),1/48)</f>
        <v>52.5625</v>
      </c>
      <c r="P30" s="57">
        <f>SIN(PRODUCT(PI()/180,O30))</f>
        <v>0.7940169238552975</v>
      </c>
      <c r="Q30" s="57">
        <f>SIN(PRODUCT(PI()/180,L30))</f>
        <v>0.6502771360072455</v>
      </c>
      <c r="R30" s="57">
        <f>COS(PRODUCT(PI()/180,O30))</f>
        <v>0.6078956527491957</v>
      </c>
      <c r="S30" s="57">
        <f>COS(PRODUCT(PI()/180,L30))</f>
        <v>0.7596970754098074</v>
      </c>
      <c r="T30" s="57">
        <f>COS(PRODUCT(PI()/180,SUM(K30,-N30)))</f>
        <v>0.9879148205443101</v>
      </c>
      <c r="U30" s="57">
        <f>SUM(PRODUCT(Q30,P30),PRODUCT(S30,R30,T30))</f>
        <v>0.9725664648569119</v>
      </c>
      <c r="V30" s="57">
        <f>ACOS(U30)</f>
        <v>0.2347760382830912</v>
      </c>
      <c r="W30" s="57">
        <f>SIN(V30)</f>
        <v>0.23262517369306607</v>
      </c>
      <c r="X30" s="57">
        <f>PRODUCT(SUM(Q30,-PRODUCT(P30,U30)),PRODUCT(1/R30,1/W30))</f>
        <v>-0.8624249831429305</v>
      </c>
      <c r="Y30" s="58">
        <f>IF(K30=N30,IF(L30&gt;O30,0,180),PRODUCT(180,1/PI(),ACOS(X30)))</f>
        <v>149.58996000098168</v>
      </c>
    </row>
    <row r="31" spans="1:25" s="59" customFormat="1" ht="12">
      <c r="A31" s="48">
        <v>50.02</v>
      </c>
      <c r="B31" s="49" t="s">
        <v>110</v>
      </c>
      <c r="C31" s="50" t="s">
        <v>111</v>
      </c>
      <c r="D31" s="51">
        <f>IF(AND(N31&gt;K31,Y31&lt;180),SUM(360,-Y31),Y31)</f>
        <v>226.25885597321732</v>
      </c>
      <c r="E31" s="51">
        <f>PRODUCT(6371,ACOS(SUM(PRODUCT(COS(PRODUCT(PI()/180,O31)),COS(PRODUCT(PI()/180,L31)),COS(PRODUCT(PI()/180,SUM(K31,-N31)))),PRODUCT(SIN(PRODUCT(PI()/180,O31)),SIN(PRODUCT(PI()/180,L31))))))</f>
        <v>1589.9911720014197</v>
      </c>
      <c r="F31" s="52"/>
      <c r="G31" s="52"/>
      <c r="H31" s="53"/>
      <c r="I31" s="54" t="s">
        <v>43</v>
      </c>
      <c r="J31" s="55"/>
      <c r="K31" s="56">
        <f>SUM(SUM(-180,PRODUCT(2,SUM(CODE(MID(C31,1,1)),-65),10)),PRODUCT((SUM(CODE(MID(C31,3,1)),-48)),2),PRODUCT(SUM(CODE(MID(C31,5,1)),-65),1/12),1/24)</f>
        <v>-0.4583333333333333</v>
      </c>
      <c r="L31" s="56">
        <f>SUM(SUM(-90,PRODUCT(SUM(CODE(MID(C31,2,1)),-65),10)),SUM(CODE(MID(C31,4,1)),-48),PRODUCT(SUM(CODE(RIGHT(C31,1)),-65),1/24),1/48)</f>
        <v>41.72916666666667</v>
      </c>
      <c r="M31" s="47" t="str">
        <f>I$1</f>
        <v>JO62QN</v>
      </c>
      <c r="N31" s="56">
        <f>SUM(SUM(-180,PRODUCT(2,SUM(CODE(MID(M31,1,1)),-65),10)),PRODUCT((SUM(CODE(MID(M31,3,1)),-48)),2),PRODUCT(SUM(CODE(MID(M31,5,1)),-65),1/12),1/24)</f>
        <v>13.375</v>
      </c>
      <c r="O31" s="56">
        <f>SUM(SUM(-90,PRODUCT(SUM(CODE(MID(M31,2,1)),-65),10)),SUM(CODE(MID(M31,4,1)),-48),PRODUCT(SUM(CODE(RIGHT(M31,1)),-65),1/24),1/48)</f>
        <v>52.5625</v>
      </c>
      <c r="P31" s="57">
        <f>SIN(PRODUCT(PI()/180,O31))</f>
        <v>0.7940169238552975</v>
      </c>
      <c r="Q31" s="57">
        <f>SIN(PRODUCT(PI()/180,L31))</f>
        <v>0.6656103478711567</v>
      </c>
      <c r="R31" s="57">
        <f>COS(PRODUCT(PI()/180,O31))</f>
        <v>0.6078956527491957</v>
      </c>
      <c r="S31" s="57">
        <f>COS(PRODUCT(PI()/180,L31))</f>
        <v>0.7462994471435964</v>
      </c>
      <c r="T31" s="57">
        <f>COS(PRODUCT(PI()/180,SUM(K31,-N31)))</f>
        <v>0.970995342430206</v>
      </c>
      <c r="U31" s="57">
        <f>SUM(PRODUCT(Q31,P31),PRODUCT(S31,R31,T31))</f>
        <v>0.9690194639632803</v>
      </c>
      <c r="V31" s="57">
        <f>ACOS(U31)</f>
        <v>0.2495669709623952</v>
      </c>
      <c r="W31" s="57">
        <f>SIN(V31)</f>
        <v>0.2469843688582678</v>
      </c>
      <c r="X31" s="57">
        <f>PRODUCT(SUM(Q31,-PRODUCT(P31,U31)),PRODUCT(1/R31,1/W31))</f>
        <v>-0.6914013946928756</v>
      </c>
      <c r="Y31" s="58">
        <f>IF(K31=N31,IF(L31&gt;O31,0,180),PRODUCT(180,1/PI(),ACOS(X31)))</f>
        <v>133.74114402678268</v>
      </c>
    </row>
    <row r="32" spans="1:25" s="59" customFormat="1" ht="12">
      <c r="A32" s="68">
        <v>50.02</v>
      </c>
      <c r="B32" s="49" t="s">
        <v>112</v>
      </c>
      <c r="C32" s="50" t="s">
        <v>113</v>
      </c>
      <c r="D32" s="51">
        <f>IF(AND(N32&gt;K32,Y32&lt;180),SUM(360,-Y32),Y32)</f>
        <v>111.98963222912036</v>
      </c>
      <c r="E32" s="51">
        <f>PRODUCT(6371,ACOS(SUM(PRODUCT(COS(PRODUCT(PI()/180,O32)),COS(PRODUCT(PI()/180,L32)),COS(PRODUCT(PI()/180,SUM(K32,-N32)))),PRODUCT(SIN(PRODUCT(PI()/180,O32)),SIN(PRODUCT(PI()/180,L32))))))</f>
        <v>1247.3089703431344</v>
      </c>
      <c r="F32" s="52"/>
      <c r="G32" s="52"/>
      <c r="H32" s="53"/>
      <c r="I32" s="54" t="s">
        <v>43</v>
      </c>
      <c r="J32" s="55"/>
      <c r="K32" s="56">
        <f>SUM(SUM(-180,PRODUCT(2,SUM(CODE(MID(C32,1,1)),-65),10)),PRODUCT((SUM(CODE(MID(C32,3,1)),-48)),2),PRODUCT(SUM(CODE(MID(C32,5,1)),-65),1/12),1/24)</f>
        <v>28.791666666666668</v>
      </c>
      <c r="L32" s="56">
        <f>SUM(SUM(-90,PRODUCT(SUM(CODE(MID(C32,2,1)),-65),10)),SUM(CODE(MID(C32,4,1)),-48),PRODUCT(SUM(CODE(RIGHT(C32,1)),-65),1/24),1/48)</f>
        <v>47.270833333333336</v>
      </c>
      <c r="M32" s="47" t="str">
        <f>I$1</f>
        <v>JO62QN</v>
      </c>
      <c r="N32" s="56">
        <f>SUM(SUM(-180,PRODUCT(2,SUM(CODE(MID(M32,1,1)),-65),10)),PRODUCT((SUM(CODE(MID(M32,3,1)),-48)),2),PRODUCT(SUM(CODE(MID(M32,5,1)),-65),1/12),1/24)</f>
        <v>13.375</v>
      </c>
      <c r="O32" s="56">
        <f>SUM(SUM(-90,PRODUCT(SUM(CODE(MID(M32,2,1)),-65),10)),SUM(CODE(MID(M32,4,1)),-48),PRODUCT(SUM(CODE(RIGHT(M32,1)),-65),1/24),1/48)</f>
        <v>52.5625</v>
      </c>
      <c r="P32" s="57">
        <f>SIN(PRODUCT(PI()/180,O32))</f>
        <v>0.7940169238552975</v>
      </c>
      <c r="Q32" s="57">
        <f>SIN(PRODUCT(PI()/180,L32))</f>
        <v>0.7345692798031049</v>
      </c>
      <c r="R32" s="57">
        <f>COS(PRODUCT(PI()/180,O32))</f>
        <v>0.6078956527491957</v>
      </c>
      <c r="S32" s="57">
        <f>COS(PRODUCT(PI()/180,L32))</f>
        <v>0.6785336934666898</v>
      </c>
      <c r="T32" s="57">
        <f>COS(PRODUCT(PI()/180,SUM(K32,-N32)))</f>
        <v>0.9640181163029596</v>
      </c>
      <c r="U32" s="57">
        <f>SUM(PRODUCT(Q32,P32),PRODUCT(S32,R32,T32))</f>
        <v>0.9808963984106978</v>
      </c>
      <c r="V32" s="57">
        <f>ACOS(U32)</f>
        <v>0.1957791508936014</v>
      </c>
      <c r="W32" s="57">
        <f>SIN(V32)</f>
        <v>0.1945308602379625</v>
      </c>
      <c r="X32" s="57">
        <f>PRODUCT(SUM(Q32,-PRODUCT(P32,U32)),PRODUCT(1/R32,1/W32))</f>
        <v>-0.37443881175398036</v>
      </c>
      <c r="Y32" s="58">
        <f>IF(K32=N32,IF(L32&gt;O32,0,180),PRODUCT(180,1/PI(),ACOS(X32)))</f>
        <v>111.98963222912036</v>
      </c>
    </row>
    <row r="33" spans="1:25" s="59" customFormat="1" ht="12">
      <c r="A33" s="48">
        <v>50.02</v>
      </c>
      <c r="B33" s="49" t="s">
        <v>114</v>
      </c>
      <c r="C33" s="50" t="s">
        <v>115</v>
      </c>
      <c r="D33" s="51">
        <f>IF(AND(N33&gt;K33,Y33&lt;180),SUM(360,-Y33),Y33)</f>
        <v>136.13598479238237</v>
      </c>
      <c r="E33" s="51">
        <f>PRODUCT(6371,ACOS(SUM(PRODUCT(COS(PRODUCT(PI()/180,O33)),COS(PRODUCT(PI()/180,L33)),COS(PRODUCT(PI()/180,SUM(K33,-N33)))),PRODUCT(SIN(PRODUCT(PI()/180,O33)),SIN(PRODUCT(PI()/180,L33))))))</f>
        <v>862.2090016510233</v>
      </c>
      <c r="F33" s="52"/>
      <c r="G33" s="52"/>
      <c r="H33" s="53"/>
      <c r="I33" s="54" t="s">
        <v>43</v>
      </c>
      <c r="J33" s="55"/>
      <c r="K33" s="56">
        <f>SUM(SUM(-180,PRODUCT(2,SUM(CODE(MID(C33,1,1)),-65),10)),PRODUCT((SUM(CODE(MID(C33,3,1)),-48)),2),PRODUCT(SUM(CODE(MID(C33,5,1)),-65),1/12),1/24)</f>
        <v>21.208333333333336</v>
      </c>
      <c r="L33" s="56">
        <f>SUM(SUM(-90,PRODUCT(SUM(CODE(MID(C33,2,1)),-65),10)),SUM(CODE(MID(C33,4,1)),-48),PRODUCT(SUM(CODE(RIGHT(C33,1)),-65),1/24),1/48)</f>
        <v>46.6875</v>
      </c>
      <c r="M33" s="47" t="str">
        <f>I$1</f>
        <v>JO62QN</v>
      </c>
      <c r="N33" s="56">
        <f>SUM(SUM(-180,PRODUCT(2,SUM(CODE(MID(M33,1,1)),-65),10)),PRODUCT((SUM(CODE(MID(M33,3,1)),-48)),2),PRODUCT(SUM(CODE(MID(M33,5,1)),-65),1/12),1/24)</f>
        <v>13.375</v>
      </c>
      <c r="O33" s="56">
        <f>SUM(SUM(-90,PRODUCT(SUM(CODE(MID(M33,2,1)),-65),10)),SUM(CODE(MID(M33,4,1)),-48),PRODUCT(SUM(CODE(RIGHT(M33,1)),-65),1/24),1/48)</f>
        <v>52.5625</v>
      </c>
      <c r="P33" s="57">
        <f>SIN(PRODUCT(PI()/180,O33))</f>
        <v>0.7940169238552975</v>
      </c>
      <c r="Q33" s="57">
        <f>SIN(PRODUCT(PI()/180,L33))</f>
        <v>0.7276231179845748</v>
      </c>
      <c r="R33" s="57">
        <f>COS(PRODUCT(PI()/180,O33))</f>
        <v>0.6078956527491957</v>
      </c>
      <c r="S33" s="57">
        <f>COS(PRODUCT(PI()/180,L33))</f>
        <v>0.6859771119901928</v>
      </c>
      <c r="T33" s="57">
        <f>COS(PRODUCT(PI()/180,SUM(K33,-N33)))</f>
        <v>0.990668716690256</v>
      </c>
      <c r="U33" s="57">
        <f>SUM(PRODUCT(Q33,P33),PRODUCT(S33,R33,T33))</f>
        <v>0.9908564056242359</v>
      </c>
      <c r="V33" s="57">
        <f>ACOS(U33)</f>
        <v>0.13533338591289018</v>
      </c>
      <c r="W33" s="57">
        <f>SIN(V33)</f>
        <v>0.13492065606651796</v>
      </c>
      <c r="X33" s="57">
        <f>PRODUCT(SUM(Q33,-PRODUCT(P33,U33)),PRODUCT(1/R33,1/W33))</f>
        <v>-0.7209864627139042</v>
      </c>
      <c r="Y33" s="58">
        <f>IF(K33=N33,IF(L33&gt;O33,0,180),PRODUCT(180,1/PI(),ACOS(X33)))</f>
        <v>136.13598479238237</v>
      </c>
    </row>
    <row r="34" spans="1:25" s="59" customFormat="1" ht="12">
      <c r="A34" s="61">
        <v>50.023</v>
      </c>
      <c r="B34" s="62" t="s">
        <v>116</v>
      </c>
      <c r="C34" s="63" t="s">
        <v>117</v>
      </c>
      <c r="D34" s="51">
        <f>IF(AND(N34&gt;K34,Y34&lt;180),SUM(360,-Y34),Y34)</f>
        <v>242.75368176551336</v>
      </c>
      <c r="E34" s="51">
        <f>PRODUCT(6371,ACOS(SUM(PRODUCT(COS(PRODUCT(PI()/180,O34)),COS(PRODUCT(PI()/180,L34)),COS(PRODUCT(PI()/180,SUM(K34,-N34)))),PRODUCT(SIN(PRODUCT(PI()/180,O34)),SIN(PRODUCT(PI()/180,L34))))))</f>
        <v>590.0697034043731</v>
      </c>
      <c r="F34" s="53">
        <v>10</v>
      </c>
      <c r="G34" s="53" t="s">
        <v>118</v>
      </c>
      <c r="H34" s="53" t="s">
        <v>119</v>
      </c>
      <c r="I34" s="54" t="s">
        <v>120</v>
      </c>
      <c r="J34" s="55"/>
      <c r="K34" s="56">
        <f>SUM(SUM(-180,PRODUCT(2,SUM(CODE(MID(C34,1,1)),-65),10)),PRODUCT((SUM(CODE(MID(C34,3,1)),-48)),2),PRODUCT(SUM(CODE(MID(C34,5,1)),-65),1/12),1/24)</f>
        <v>6.041666666666667</v>
      </c>
      <c r="L34" s="56">
        <f>SUM(SUM(-90,PRODUCT(SUM(CODE(MID(C34,2,1)),-65),10)),SUM(CODE(MID(C34,4,1)),-48),PRODUCT(SUM(CODE(RIGHT(C34,1)),-65),1/24),1/48)</f>
        <v>49.895833333333336</v>
      </c>
      <c r="M34" s="47" t="str">
        <f>I$1</f>
        <v>JO62QN</v>
      </c>
      <c r="N34" s="56">
        <f>SUM(SUM(-180,PRODUCT(2,SUM(CODE(MID(M34,1,1)),-65),10)),PRODUCT((SUM(CODE(MID(M34,3,1)),-48)),2),PRODUCT(SUM(CODE(MID(M34,5,1)),-65),1/12),1/24)</f>
        <v>13.375</v>
      </c>
      <c r="O34" s="56">
        <f>SUM(SUM(-90,PRODUCT(SUM(CODE(MID(M34,2,1)),-65),10)),SUM(CODE(MID(M34,4,1)),-48),PRODUCT(SUM(CODE(RIGHT(M34,1)),-65),1/24),1/48)</f>
        <v>52.5625</v>
      </c>
      <c r="P34" s="57">
        <f>SIN(PRODUCT(PI()/180,O34))</f>
        <v>0.7940169238552975</v>
      </c>
      <c r="Q34" s="57">
        <f>SIN(PRODUCT(PI()/180,L34))</f>
        <v>0.7648745569036257</v>
      </c>
      <c r="R34" s="57">
        <f>COS(PRODUCT(PI()/180,O34))</f>
        <v>0.6078956527491957</v>
      </c>
      <c r="S34" s="57">
        <f>COS(PRODUCT(PI()/180,L34))</f>
        <v>0.6441792547121354</v>
      </c>
      <c r="T34" s="57">
        <f>COS(PRODUCT(PI()/180,SUM(K34,-N34)))</f>
        <v>0.9918203515412617</v>
      </c>
      <c r="U34" s="57">
        <f>SUM(PRODUCT(Q34,P34),PRODUCT(S34,R34,T34))</f>
        <v>0.9957140119733108</v>
      </c>
      <c r="V34" s="57">
        <f>ACOS(U34)</f>
        <v>0.09261806677199388</v>
      </c>
      <c r="W34" s="57">
        <f>SIN(V34)</f>
        <v>0.09248570895015903</v>
      </c>
      <c r="X34" s="57">
        <f>PRODUCT(SUM(Q34,-PRODUCT(P34,U34)),PRODUCT(1/R34,1/W34))</f>
        <v>-0.45781678688096406</v>
      </c>
      <c r="Y34" s="58">
        <f>IF(K34=N34,IF(L34&gt;O34,0,180),PRODUCT(180,1/PI(),ACOS(X34)))</f>
        <v>117.24631823448664</v>
      </c>
    </row>
    <row r="35" spans="1:25" s="59" customFormat="1" ht="12">
      <c r="A35" s="48">
        <v>50.023</v>
      </c>
      <c r="B35" s="70" t="s">
        <v>121</v>
      </c>
      <c r="C35" s="50" t="s">
        <v>122</v>
      </c>
      <c r="D35" s="51">
        <f>IF(AND(N35&gt;K35,Y35&lt;180),SUM(360,-Y35),Y35)</f>
        <v>90.1510872090593</v>
      </c>
      <c r="E35" s="51">
        <f>PRODUCT(6371,ACOS(SUM(PRODUCT(COS(PRODUCT(PI()/180,O35)),COS(PRODUCT(PI()/180,L35)),COS(PRODUCT(PI()/180,SUM(K35,-N35)))),PRODUCT(SIN(PRODUCT(PI()/180,O35)),SIN(PRODUCT(PI()/180,L35))))))</f>
        <v>508.93441863536606</v>
      </c>
      <c r="F35" s="52">
        <v>7</v>
      </c>
      <c r="G35" s="52" t="s">
        <v>46</v>
      </c>
      <c r="H35" s="53"/>
      <c r="I35" s="54" t="s">
        <v>123</v>
      </c>
      <c r="J35" s="55"/>
      <c r="K35" s="56">
        <f>SUM(SUM(-180,PRODUCT(2,SUM(CODE(MID(C35,1,1)),-65),10)),PRODUCT((SUM(CODE(MID(C35,3,1)),-48)),2),PRODUCT(SUM(CODE(MID(C35,5,1)),-65),1/12),1/24)</f>
        <v>20.875</v>
      </c>
      <c r="L35" s="56">
        <f>SUM(SUM(-90,PRODUCT(SUM(CODE(MID(C35,2,1)),-65),10)),SUM(CODE(MID(C35,4,1)),-48),PRODUCT(SUM(CODE(RIGHT(C35,1)),-65),1/24),1/48)</f>
        <v>52.3125</v>
      </c>
      <c r="M35" s="47" t="str">
        <f>I$1</f>
        <v>JO62QN</v>
      </c>
      <c r="N35" s="56">
        <f>SUM(SUM(-180,PRODUCT(2,SUM(CODE(MID(M35,1,1)),-65),10)),PRODUCT((SUM(CODE(MID(M35,3,1)),-48)),2),PRODUCT(SUM(CODE(MID(M35,5,1)),-65),1/12),1/24)</f>
        <v>13.375</v>
      </c>
      <c r="O35" s="56">
        <f>SUM(SUM(-90,PRODUCT(SUM(CODE(MID(M35,2,1)),-65),10)),SUM(CODE(MID(M35,4,1)),-48),PRODUCT(SUM(CODE(RIGHT(M35,1)),-65),1/24),1/48)</f>
        <v>52.5625</v>
      </c>
      <c r="P35" s="57">
        <f>SIN(PRODUCT(PI()/180,O35))</f>
        <v>0.7940169238552975</v>
      </c>
      <c r="Q35" s="57">
        <f>SIN(PRODUCT(PI()/180,L35))</f>
        <v>0.7913569286406602</v>
      </c>
      <c r="R35" s="57">
        <f>COS(PRODUCT(PI()/180,O35))</f>
        <v>0.6078956527491957</v>
      </c>
      <c r="S35" s="57">
        <f>COS(PRODUCT(PI()/180,L35))</f>
        <v>0.6113544074368165</v>
      </c>
      <c r="T35" s="57">
        <f>COS(PRODUCT(PI()/180,SUM(K35,-N35)))</f>
        <v>0.9914448613738104</v>
      </c>
      <c r="U35" s="57">
        <f>SUM(PRODUCT(Q35,P35),PRODUCT(S35,R35,T35))</f>
        <v>0.9968110516831352</v>
      </c>
      <c r="V35" s="57">
        <f>ACOS(U35)</f>
        <v>0.07988297263151249</v>
      </c>
      <c r="W35" s="57">
        <f>SIN(V35)</f>
        <v>0.07979804034161446</v>
      </c>
      <c r="X35" s="57">
        <f>PRODUCT(SUM(Q35,-PRODUCT(P35,U35)),PRODUCT(1/R35,1/W35))</f>
        <v>-0.0026369661996602164</v>
      </c>
      <c r="Y35" s="58">
        <f>IF(K35=N35,IF(L35&gt;O35,0,180),PRODUCT(180,1/PI(),ACOS(X35)))</f>
        <v>90.1510872090593</v>
      </c>
    </row>
    <row r="36" spans="1:25" s="59" customFormat="1" ht="12">
      <c r="A36" s="68">
        <v>50.024</v>
      </c>
      <c r="B36" s="50" t="s">
        <v>124</v>
      </c>
      <c r="C36" s="50" t="s">
        <v>125</v>
      </c>
      <c r="D36" s="51">
        <f>IF(AND(N36&gt;K36,Y36&lt;180),SUM(360,-Y36),Y36)</f>
        <v>76.41170577368567</v>
      </c>
      <c r="E36" s="51">
        <f>PRODUCT(6371,ACOS(SUM(PRODUCT(COS(PRODUCT(PI()/180,O36)),COS(PRODUCT(PI()/180,L36)),COS(PRODUCT(PI()/180,SUM(K36,-N36)))),PRODUCT(SIN(PRODUCT(PI()/180,O36)),SIN(PRODUCT(PI()/180,L36))))))</f>
        <v>4688.836745631176</v>
      </c>
      <c r="F36" s="52"/>
      <c r="G36" s="52"/>
      <c r="H36" s="53"/>
      <c r="I36" s="54" t="s">
        <v>43</v>
      </c>
      <c r="J36" s="55"/>
      <c r="K36" s="56">
        <f>SUM(SUM(-180,PRODUCT(2,SUM(CODE(MID(C36,1,1)),-65),10)),PRODUCT((SUM(CODE(MID(C36,3,1)),-48)),2),PRODUCT(SUM(CODE(MID(C36,5,1)),-65),1/12),1/24)</f>
        <v>76.875</v>
      </c>
      <c r="L36" s="56">
        <f>SUM(SUM(-90,PRODUCT(SUM(CODE(MID(C36,2,1)),-65),10)),SUM(CODE(MID(C36,4,1)),-48),PRODUCT(SUM(CODE(RIGHT(C36,1)),-65),1/24),1/48)</f>
        <v>43.1875</v>
      </c>
      <c r="M36" s="47" t="str">
        <f>I$1</f>
        <v>JO62QN</v>
      </c>
      <c r="N36" s="56">
        <f>SUM(SUM(-180,PRODUCT(2,SUM(CODE(MID(M36,1,1)),-65),10)),PRODUCT((SUM(CODE(MID(M36,3,1)),-48)),2),PRODUCT(SUM(CODE(MID(M36,5,1)),-65),1/12),1/24)</f>
        <v>13.375</v>
      </c>
      <c r="O36" s="56">
        <f>SUM(SUM(-90,PRODUCT(SUM(CODE(MID(M36,2,1)),-65),10)),SUM(CODE(MID(M36,4,1)),-48),PRODUCT(SUM(CODE(RIGHT(M36,1)),-65),1/24),1/48)</f>
        <v>52.5625</v>
      </c>
      <c r="P36" s="57">
        <f>SIN(PRODUCT(PI()/180,O36))</f>
        <v>0.7940169238552975</v>
      </c>
      <c r="Q36" s="57">
        <f>SIN(PRODUCT(PI()/180,L36))</f>
        <v>0.6843880533552836</v>
      </c>
      <c r="R36" s="57">
        <f>COS(PRODUCT(PI()/180,O36))</f>
        <v>0.6078956527491957</v>
      </c>
      <c r="S36" s="57">
        <f>COS(PRODUCT(PI()/180,L36))</f>
        <v>0.7291179550831027</v>
      </c>
      <c r="T36" s="57">
        <f>COS(PRODUCT(PI()/180,SUM(K36,-N36)))</f>
        <v>0.4461978131098087</v>
      </c>
      <c r="U36" s="57">
        <f>SUM(PRODUCT(Q36,P36),PRODUCT(S36,R36,T36))</f>
        <v>0.7411828984007919</v>
      </c>
      <c r="V36" s="57">
        <f>ACOS(U36)</f>
        <v>0.7359655855644602</v>
      </c>
      <c r="W36" s="57">
        <f>SIN(V36)</f>
        <v>0.6713031439805727</v>
      </c>
      <c r="X36" s="57">
        <f>PRODUCT(SUM(Q36,-PRODUCT(P36,U36)),PRODUCT(1/R36,1/W36))</f>
        <v>0.23494353239215243</v>
      </c>
      <c r="Y36" s="58">
        <f>IF(K36=N36,IF(L36&gt;O36,0,180),PRODUCT(180,1/PI(),ACOS(X36)))</f>
        <v>76.41170577368567</v>
      </c>
    </row>
    <row r="37" spans="1:25" s="59" customFormat="1" ht="12">
      <c r="A37" s="48">
        <v>50.025</v>
      </c>
      <c r="B37" s="50" t="s">
        <v>126</v>
      </c>
      <c r="C37" s="50" t="s">
        <v>127</v>
      </c>
      <c r="D37" s="51">
        <f>IF(AND(N37&gt;K37,Y37&lt;180),SUM(360,-Y37),Y37)</f>
        <v>33.4518336347256</v>
      </c>
      <c r="E37" s="51">
        <f>PRODUCT(6371,ACOS(SUM(PRODUCT(COS(PRODUCT(PI()/180,O37)),COS(PRODUCT(PI()/180,L37)),COS(PRODUCT(PI()/180,SUM(K37,-N37)))),PRODUCT(SIN(PRODUCT(PI()/180,O37)),SIN(PRODUCT(PI()/180,L37))))))</f>
        <v>1089.3471488718424</v>
      </c>
      <c r="F37" s="52"/>
      <c r="G37" s="52"/>
      <c r="H37" s="53"/>
      <c r="I37" s="54" t="s">
        <v>43</v>
      </c>
      <c r="J37" s="55"/>
      <c r="K37" s="56">
        <f>SUM(SUM(-180,PRODUCT(2,SUM(CODE(MID(C37,1,1)),-65),10)),PRODUCT((SUM(CODE(MID(C37,3,1)),-48)),2),PRODUCT(SUM(CODE(MID(C37,5,1)),-65),1/12),1/24)</f>
        <v>24.291666666666668</v>
      </c>
      <c r="L37" s="56">
        <f>SUM(SUM(-90,PRODUCT(SUM(CODE(MID(C37,2,1)),-65),10)),SUM(CODE(MID(C37,4,1)),-48),PRODUCT(SUM(CODE(RIGHT(C37,1)),-65),1/24),1/48)</f>
        <v>60.3125</v>
      </c>
      <c r="M37" s="47" t="str">
        <f>I$1</f>
        <v>JO62QN</v>
      </c>
      <c r="N37" s="56">
        <f>SUM(SUM(-180,PRODUCT(2,SUM(CODE(MID(M37,1,1)),-65),10)),PRODUCT((SUM(CODE(MID(M37,3,1)),-48)),2),PRODUCT(SUM(CODE(MID(M37,5,1)),-65),1/12),1/24)</f>
        <v>13.375</v>
      </c>
      <c r="O37" s="56">
        <f>SUM(SUM(-90,PRODUCT(SUM(CODE(MID(M37,2,1)),-65),10)),SUM(CODE(MID(M37,4,1)),-48),PRODUCT(SUM(CODE(RIGHT(M37,1)),-65),1/24),1/48)</f>
        <v>52.5625</v>
      </c>
      <c r="P37" s="57">
        <f>SIN(PRODUCT(PI()/180,O37))</f>
        <v>0.7940169238552975</v>
      </c>
      <c r="Q37" s="57">
        <f>SIN(PRODUCT(PI()/180,L37))</f>
        <v>0.8687395860788323</v>
      </c>
      <c r="R37" s="57">
        <f>COS(PRODUCT(PI()/180,O37))</f>
        <v>0.6078956527491957</v>
      </c>
      <c r="S37" s="57">
        <f>COS(PRODUCT(PI()/180,L37))</f>
        <v>0.4952691506439495</v>
      </c>
      <c r="T37" s="57">
        <f>COS(PRODUCT(PI()/180,SUM(K37,-N37)))</f>
        <v>0.9819036655178568</v>
      </c>
      <c r="U37" s="57">
        <f>SUM(PRODUCT(Q37,P37),PRODUCT(S37,R37,T37))</f>
        <v>0.9854175984300689</v>
      </c>
      <c r="V37" s="57">
        <f>ACOS(U37)</f>
        <v>0.17098526901143343</v>
      </c>
      <c r="W37" s="57">
        <f>SIN(V37)</f>
        <v>0.17015333292156054</v>
      </c>
      <c r="X37" s="57">
        <f>PRODUCT(SUM(Q37,-PRODUCT(P37,U37)),PRODUCT(1/R37,1/W37))</f>
        <v>0.8343495196177718</v>
      </c>
      <c r="Y37" s="58">
        <f>IF(K37=N37,IF(L37&gt;O37,0,180),PRODUCT(180,1/PI(),ACOS(X37)))</f>
        <v>33.4518336347256</v>
      </c>
    </row>
    <row r="38" spans="1:25" s="59" customFormat="1" ht="12">
      <c r="A38" s="48">
        <v>50.025</v>
      </c>
      <c r="B38" s="50" t="s">
        <v>128</v>
      </c>
      <c r="C38" s="50" t="s">
        <v>129</v>
      </c>
      <c r="D38" s="51">
        <f>IF(AND(N38&gt;K38,Y38&lt;180),SUM(360,-Y38),Y38)</f>
        <v>176.94195505704403</v>
      </c>
      <c r="E38" s="51">
        <f>PRODUCT(6371,ACOS(SUM(PRODUCT(COS(PRODUCT(PI()/180,O38)),COS(PRODUCT(PI()/180,L38)),COS(PRODUCT(PI()/180,SUM(K38,-N38)))),PRODUCT(SIN(PRODUCT(PI()/180,O38)),SIN(PRODUCT(PI()/180,L38))))))</f>
        <v>1855.2031006108266</v>
      </c>
      <c r="F38" s="52">
        <v>5</v>
      </c>
      <c r="G38" s="52" t="s">
        <v>51</v>
      </c>
      <c r="H38" s="53"/>
      <c r="I38" s="54" t="s">
        <v>43</v>
      </c>
      <c r="J38" s="55"/>
      <c r="K38" s="56">
        <f>SUM(SUM(-180,PRODUCT(2,SUM(CODE(MID(C38,1,1)),-65),10)),PRODUCT((SUM(CODE(MID(C38,3,1)),-48)),2),PRODUCT(SUM(CODE(MID(C38,5,1)),-65),1/12),1/24)</f>
        <v>14.458333333333332</v>
      </c>
      <c r="L38" s="56">
        <f>SUM(SUM(-90,PRODUCT(SUM(CODE(MID(C38,2,1)),-65),10)),SUM(CODE(MID(C38,4,1)),-48),PRODUCT(SUM(CODE(RIGHT(C38,1)),-65),1/24),1/48)</f>
        <v>35.895833333333336</v>
      </c>
      <c r="M38" s="47" t="str">
        <f>I$1</f>
        <v>JO62QN</v>
      </c>
      <c r="N38" s="56">
        <f>SUM(SUM(-180,PRODUCT(2,SUM(CODE(MID(M38,1,1)),-65),10)),PRODUCT((SUM(CODE(MID(M38,3,1)),-48)),2),PRODUCT(SUM(CODE(MID(M38,5,1)),-65),1/12),1/24)</f>
        <v>13.375</v>
      </c>
      <c r="O38" s="56">
        <f>SUM(SUM(-90,PRODUCT(SUM(CODE(MID(M38,2,1)),-65),10)),SUM(CODE(MID(M38,4,1)),-48),PRODUCT(SUM(CODE(RIGHT(M38,1)),-65),1/24),1/48)</f>
        <v>52.5625</v>
      </c>
      <c r="P38" s="57">
        <f>SIN(PRODUCT(PI()/180,O38))</f>
        <v>0.7940169238552975</v>
      </c>
      <c r="Q38" s="57">
        <f>SIN(PRODUCT(PI()/180,L38))</f>
        <v>0.5863134472948935</v>
      </c>
      <c r="R38" s="57">
        <f>COS(PRODUCT(PI()/180,O38))</f>
        <v>0.6078956527491957</v>
      </c>
      <c r="S38" s="57">
        <f>COS(PRODUCT(PI()/180,L38))</f>
        <v>0.8100842805049225</v>
      </c>
      <c r="T38" s="57">
        <f>COS(PRODUCT(PI()/180,SUM(K38,-N38)))</f>
        <v>0.9998212541310183</v>
      </c>
      <c r="U38" s="57">
        <f>SUM(PRODUCT(Q38,P38),PRODUCT(S38,R38,T38))</f>
        <v>0.9579014894999396</v>
      </c>
      <c r="V38" s="57">
        <f>ACOS(U38)</f>
        <v>0.2911949616403746</v>
      </c>
      <c r="W38" s="57">
        <f>SIN(V38)</f>
        <v>0.2870970853453534</v>
      </c>
      <c r="X38" s="57">
        <f>PRODUCT(SUM(Q38,-PRODUCT(P38,U38)),PRODUCT(1/R38,1/W38))</f>
        <v>-0.998576002037937</v>
      </c>
      <c r="Y38" s="58">
        <f>IF(K38=N38,IF(L38&gt;O38,0,180),PRODUCT(180,1/PI(),ACOS(X38)))</f>
        <v>176.94195505704403</v>
      </c>
    </row>
    <row r="39" spans="1:25" s="59" customFormat="1" ht="12">
      <c r="A39" s="48">
        <v>50.026</v>
      </c>
      <c r="B39" s="50" t="s">
        <v>130</v>
      </c>
      <c r="C39" s="50" t="s">
        <v>131</v>
      </c>
      <c r="D39" s="51">
        <f>IF(AND(N39&gt;K39,Y39&lt;180),SUM(360,-Y39),Y39)</f>
        <v>119.13935682219189</v>
      </c>
      <c r="E39" s="51">
        <f>PRODUCT(6371,ACOS(SUM(PRODUCT(COS(PRODUCT(PI()/180,O39)),COS(PRODUCT(PI()/180,L39)),COS(PRODUCT(PI()/180,SUM(K39,-N39)))),PRODUCT(SIN(PRODUCT(PI()/180,O39)),SIN(PRODUCT(PI()/180,L39))))))</f>
        <v>545.214132205876</v>
      </c>
      <c r="F39" s="52"/>
      <c r="G39" s="52"/>
      <c r="H39" s="53"/>
      <c r="I39" s="54" t="s">
        <v>88</v>
      </c>
      <c r="J39" s="55"/>
      <c r="K39" s="56">
        <f>SUM(SUM(-180,PRODUCT(2,SUM(CODE(MID(C39,1,1)),-65),10)),PRODUCT((SUM(CODE(MID(C39,3,1)),-48)),2),PRODUCT(SUM(CODE(MID(C39,5,1)),-65),1/12),1/24)</f>
        <v>20.041666666666668</v>
      </c>
      <c r="L39" s="56">
        <f>SUM(SUM(-90,PRODUCT(SUM(CODE(MID(C39,2,1)),-65),10)),SUM(CODE(MID(C39,4,1)),-48),PRODUCT(SUM(CODE(RIGHT(C39,1)),-65),1/24),1/48)</f>
        <v>49.97916666666667</v>
      </c>
      <c r="M39" s="47" t="str">
        <f>I$1</f>
        <v>JO62QN</v>
      </c>
      <c r="N39" s="56">
        <f>SUM(SUM(-180,PRODUCT(2,SUM(CODE(MID(M39,1,1)),-65),10)),PRODUCT((SUM(CODE(MID(M39,3,1)),-48)),2),PRODUCT(SUM(CODE(MID(M39,5,1)),-65),1/12),1/24)</f>
        <v>13.375</v>
      </c>
      <c r="O39" s="56">
        <f>SUM(SUM(-90,PRODUCT(SUM(CODE(MID(M39,2,1)),-65),10)),SUM(CODE(MID(M39,4,1)),-48),PRODUCT(SUM(CODE(RIGHT(M39,1)),-65),1/24),1/48)</f>
        <v>52.5625</v>
      </c>
      <c r="P39" s="57">
        <f>SIN(PRODUCT(PI()/180,O39))</f>
        <v>0.7940169238552975</v>
      </c>
      <c r="Q39" s="57">
        <f>SIN(PRODUCT(PI()/180,L39))</f>
        <v>0.7658106683134155</v>
      </c>
      <c r="R39" s="57">
        <f>COS(PRODUCT(PI()/180,O39))</f>
        <v>0.6078956527491957</v>
      </c>
      <c r="S39" s="57">
        <f>COS(PRODUCT(PI()/180,L39))</f>
        <v>0.6430661088079203</v>
      </c>
      <c r="T39" s="57">
        <f>COS(PRODUCT(PI()/180,SUM(K39,-N39)))</f>
        <v>0.993238357741943</v>
      </c>
      <c r="U39" s="57">
        <f>SUM(PRODUCT(Q39,P39),PRODUCT(S39,R39,T39))</f>
        <v>0.996340481555971</v>
      </c>
      <c r="V39" s="57">
        <f>ACOS(U39)</f>
        <v>0.08557748111848627</v>
      </c>
      <c r="W39" s="57">
        <f>SIN(V39)</f>
        <v>0.08547306483808703</v>
      </c>
      <c r="X39" s="57">
        <f>PRODUCT(SUM(Q39,-PRODUCT(P39,U39)),PRODUCT(1/R39,1/W39))</f>
        <v>-0.4869354651365948</v>
      </c>
      <c r="Y39" s="58">
        <f>IF(K39=N39,IF(L39&gt;O39,0,180),PRODUCT(180,1/PI(),ACOS(X39)))</f>
        <v>119.13935682219189</v>
      </c>
    </row>
    <row r="40" spans="1:25" s="59" customFormat="1" ht="12">
      <c r="A40" s="48">
        <v>50.027</v>
      </c>
      <c r="B40" s="50" t="s">
        <v>132</v>
      </c>
      <c r="C40" s="50" t="s">
        <v>133</v>
      </c>
      <c r="D40" s="51">
        <f>IF(AND(N40&gt;K40,Y40&lt;180),SUM(360,-Y40),Y40)</f>
        <v>288.4424157612535</v>
      </c>
      <c r="E40" s="51">
        <f>PRODUCT(6371,ACOS(SUM(PRODUCT(COS(PRODUCT(PI()/180,O40)),COS(PRODUCT(PI()/180,L40)),COS(PRODUCT(PI()/180,SUM(K40,-N40)))),PRODUCT(SIN(PRODUCT(PI()/180,O40)),SIN(PRODUCT(PI()/180,L40))))))</f>
        <v>1281.8625165944625</v>
      </c>
      <c r="F40" s="52"/>
      <c r="G40" s="52"/>
      <c r="H40" s="53"/>
      <c r="I40" s="54" t="s">
        <v>40</v>
      </c>
      <c r="J40" s="55"/>
      <c r="K40" s="56">
        <f>SUM(SUM(-180,PRODUCT(2,SUM(CODE(MID(C40,1,1)),-65),10)),PRODUCT((SUM(CODE(MID(C40,3,1)),-48)),2),PRODUCT(SUM(CODE(MID(C40,5,1)),-65),1/12),1/24)</f>
        <v>-5.791666666666667</v>
      </c>
      <c r="L40" s="56">
        <f>SUM(SUM(-90,PRODUCT(SUM(CODE(MID(C40,2,1)),-65),10)),SUM(CODE(MID(C40,4,1)),-48),PRODUCT(SUM(CODE(RIGHT(C40,1)),-65),1/24),1/48)</f>
        <v>54.72916666666667</v>
      </c>
      <c r="M40" s="47" t="str">
        <f>I$1</f>
        <v>JO62QN</v>
      </c>
      <c r="N40" s="56">
        <f>SUM(SUM(-180,PRODUCT(2,SUM(CODE(MID(M40,1,1)),-65),10)),PRODUCT((SUM(CODE(MID(M40,3,1)),-48)),2),PRODUCT(SUM(CODE(MID(M40,5,1)),-65),1/12),1/24)</f>
        <v>13.375</v>
      </c>
      <c r="O40" s="56">
        <f>SUM(SUM(-90,PRODUCT(SUM(CODE(MID(M40,2,1)),-65),10)),SUM(CODE(MID(M40,4,1)),-48),PRODUCT(SUM(CODE(RIGHT(M40,1)),-65),1/24),1/48)</f>
        <v>52.5625</v>
      </c>
      <c r="P40" s="57">
        <f>SIN(PRODUCT(PI()/180,O40))</f>
        <v>0.7940169238552975</v>
      </c>
      <c r="Q40" s="57">
        <f>SIN(PRODUCT(PI()/180,L40))</f>
        <v>0.8164316452681375</v>
      </c>
      <c r="R40" s="57">
        <f>COS(PRODUCT(PI()/180,O40))</f>
        <v>0.6078956527491957</v>
      </c>
      <c r="S40" s="57">
        <f>COS(PRODUCT(PI()/180,L40))</f>
        <v>0.5774420911266879</v>
      </c>
      <c r="T40" s="57">
        <f>COS(PRODUCT(PI()/180,SUM(K40,-N40)))</f>
        <v>0.9445675372676048</v>
      </c>
      <c r="U40" s="57">
        <f>SUM(PRODUCT(Q40,P40),PRODUCT(S40,R40,T40))</f>
        <v>0.979826925863807</v>
      </c>
      <c r="V40" s="57">
        <f>ACOS(U40)</f>
        <v>0.20120271803397566</v>
      </c>
      <c r="W40" s="57">
        <f>SIN(V40)</f>
        <v>0.19984793056792352</v>
      </c>
      <c r="X40" s="57">
        <f>PRODUCT(SUM(Q40,-PRODUCT(P40,U40)),PRODUCT(1/R40,1/W40))</f>
        <v>0.31635139826096514</v>
      </c>
      <c r="Y40" s="58">
        <f>IF(K40=N40,IF(L40&gt;O40,0,180),PRODUCT(180,1/PI(),ACOS(X40)))</f>
        <v>71.55758423874649</v>
      </c>
    </row>
    <row r="41" spans="1:25" s="59" customFormat="1" ht="12">
      <c r="A41" s="64">
        <v>50.028</v>
      </c>
      <c r="B41" s="65" t="s">
        <v>134</v>
      </c>
      <c r="C41" s="65" t="s">
        <v>135</v>
      </c>
      <c r="D41" s="51">
        <f>IF(AND(N41&gt;K41,Y41&lt;180),SUM(360,-Y41),Y41)</f>
        <v>176.42012118367415</v>
      </c>
      <c r="E41" s="51">
        <f>PRODUCT(6371,ACOS(SUM(PRODUCT(COS(PRODUCT(PI()/180,O41)),COS(PRODUCT(PI()/180,L41)),COS(PRODUCT(PI()/180,SUM(K41,-N41)))),PRODUCT(SIN(PRODUCT(PI()/180,O41)),SIN(PRODUCT(PI()/180,L41))))))</f>
        <v>8366.069788697461</v>
      </c>
      <c r="F41" s="52"/>
      <c r="G41" s="52"/>
      <c r="H41" s="53"/>
      <c r="I41" s="54" t="s">
        <v>88</v>
      </c>
      <c r="J41" s="55"/>
      <c r="K41" s="56">
        <f>SUM(SUM(-180,PRODUCT(2,SUM(CODE(MID(C41,1,1)),-65),10)),PRODUCT((SUM(CODE(MID(C41,3,1)),-48)),2),PRODUCT(SUM(CODE(MID(C41,5,1)),-65),1/12),1/24)</f>
        <v>17.125</v>
      </c>
      <c r="L41" s="56">
        <f>SUM(SUM(-90,PRODUCT(SUM(CODE(MID(C41,2,1)),-65),10)),SUM(CODE(MID(C41,4,1)),-48),PRODUCT(SUM(CODE(RIGHT(C41,1)),-65),1/24),1/48)</f>
        <v>-22.604166666666668</v>
      </c>
      <c r="M41" s="47" t="str">
        <f>I$1</f>
        <v>JO62QN</v>
      </c>
      <c r="N41" s="56">
        <f>SUM(SUM(-180,PRODUCT(2,SUM(CODE(MID(M41,1,1)),-65),10)),PRODUCT((SUM(CODE(MID(M41,3,1)),-48)),2),PRODUCT(SUM(CODE(MID(M41,5,1)),-65),1/12),1/24)</f>
        <v>13.375</v>
      </c>
      <c r="O41" s="56">
        <f>SUM(SUM(-90,PRODUCT(SUM(CODE(MID(M41,2,1)),-65),10)),SUM(CODE(MID(M41,4,1)),-48),PRODUCT(SUM(CODE(RIGHT(M41,1)),-65),1/24),1/48)</f>
        <v>52.5625</v>
      </c>
      <c r="P41" s="57">
        <f>SIN(PRODUCT(PI()/180,O41))</f>
        <v>0.7940169238552975</v>
      </c>
      <c r="Q41" s="57">
        <f>SIN(PRODUCT(PI()/180,L41))</f>
        <v>-0.38436245938514174</v>
      </c>
      <c r="R41" s="57">
        <f>COS(PRODUCT(PI()/180,O41))</f>
        <v>0.6078956527491957</v>
      </c>
      <c r="S41" s="57">
        <f>COS(PRODUCT(PI()/180,L41))</f>
        <v>0.9231822679273065</v>
      </c>
      <c r="T41" s="57">
        <f>COS(PRODUCT(PI()/180,SUM(K41,-N41)))</f>
        <v>0.9978589232386035</v>
      </c>
      <c r="U41" s="57">
        <f>SUM(PRODUCT(Q41,P41),PRODUCT(S41,R41,T41))</f>
        <v>0.254806620681871</v>
      </c>
      <c r="V41" s="57">
        <f>ACOS(U41)</f>
        <v>1.313148609119049</v>
      </c>
      <c r="W41" s="57">
        <f>SIN(V41)</f>
        <v>0.9669920299861241</v>
      </c>
      <c r="X41" s="57">
        <f>PRODUCT(SUM(Q41,-PRODUCT(P41,U41)),PRODUCT(1/R41,1/W41))</f>
        <v>-0.998048717716928</v>
      </c>
      <c r="Y41" s="58">
        <f>IF(K41=N41,IF(L41&gt;O41,0,180),PRODUCT(180,1/PI(),ACOS(X41)))</f>
        <v>176.42012118367415</v>
      </c>
    </row>
    <row r="42" spans="1:25" s="59" customFormat="1" ht="12">
      <c r="A42" s="61">
        <v>50.028</v>
      </c>
      <c r="B42" s="62" t="s">
        <v>136</v>
      </c>
      <c r="C42" s="63" t="s">
        <v>137</v>
      </c>
      <c r="D42" s="51">
        <f>IF(AND(N42&gt;K42,Y42&lt;180),SUM(360,-Y42),Y42)</f>
        <v>104.51190409013064</v>
      </c>
      <c r="E42" s="51">
        <f>PRODUCT(6371,ACOS(SUM(PRODUCT(COS(PRODUCT(PI()/180,O42)),COS(PRODUCT(PI()/180,L42)),COS(PRODUCT(PI()/180,SUM(K42,-N42)))),PRODUCT(SIN(PRODUCT(PI()/180,O42)),SIN(PRODUCT(PI()/180,L42))))))</f>
        <v>343.92682058846833</v>
      </c>
      <c r="F42" s="52">
        <v>10</v>
      </c>
      <c r="G42" s="52" t="s">
        <v>51</v>
      </c>
      <c r="H42" s="53"/>
      <c r="I42" s="63" t="s">
        <v>138</v>
      </c>
      <c r="J42" s="55"/>
      <c r="K42" s="56">
        <f>SUM(SUM(-180,PRODUCT(2,SUM(CODE(MID(C42,1,1)),-65),10)),PRODUCT((SUM(CODE(MID(C42,3,1)),-48)),2),PRODUCT(SUM(CODE(MID(C42,5,1)),-65),1/12),1/24)</f>
        <v>18.208333333333336</v>
      </c>
      <c r="L42" s="56">
        <f>SUM(SUM(-90,PRODUCT(SUM(CODE(MID(C42,2,1)),-65),10)),SUM(CODE(MID(C42,4,1)),-48),PRODUCT(SUM(CODE(RIGHT(C42,1)),-65),1/24),1/48)</f>
        <v>51.6875</v>
      </c>
      <c r="M42" s="47" t="str">
        <f>I$1</f>
        <v>JO62QN</v>
      </c>
      <c r="N42" s="56">
        <f>SUM(SUM(-180,PRODUCT(2,SUM(CODE(MID(M42,1,1)),-65),10)),PRODUCT((SUM(CODE(MID(M42,3,1)),-48)),2),PRODUCT(SUM(CODE(MID(M42,5,1)),-65),1/12),1/24)</f>
        <v>13.375</v>
      </c>
      <c r="O42" s="56">
        <f>SUM(SUM(-90,PRODUCT(SUM(CODE(MID(M42,2,1)),-65),10)),SUM(CODE(MID(M42,4,1)),-48),PRODUCT(SUM(CODE(RIGHT(M42,1)),-65),1/24),1/48)</f>
        <v>52.5625</v>
      </c>
      <c r="P42" s="57">
        <f>SIN(PRODUCT(PI()/180,O42))</f>
        <v>0.7940169238552975</v>
      </c>
      <c r="Q42" s="57">
        <f>SIN(PRODUCT(PI()/180,L42))</f>
        <v>0.7846411370486168</v>
      </c>
      <c r="R42" s="57">
        <f>COS(PRODUCT(PI()/180,O42))</f>
        <v>0.6078956527491957</v>
      </c>
      <c r="S42" s="57">
        <f>COS(PRODUCT(PI()/180,L42))</f>
        <v>0.619950228688605</v>
      </c>
      <c r="T42" s="57">
        <f>COS(PRODUCT(PI()/180,SUM(K42,-N42)))</f>
        <v>0.9964440088179716</v>
      </c>
      <c r="U42" s="57">
        <f>SUM(PRODUCT(Q42,P42),PRODUCT(S42,R42,T42))</f>
        <v>0.9985432621194906</v>
      </c>
      <c r="V42" s="57">
        <f>ACOS(U42)</f>
        <v>0.053983176987673576</v>
      </c>
      <c r="W42" s="57">
        <f>SIN(V42)</f>
        <v>0.05395696132813852</v>
      </c>
      <c r="X42" s="57">
        <f>PRODUCT(SUM(Q42,-PRODUCT(P42,U42)),PRODUCT(1/R42,1/W42))</f>
        <v>-0.25058114639264545</v>
      </c>
      <c r="Y42" s="58">
        <f>IF(K42=N42,IF(L42&gt;O42,0,180),PRODUCT(180,1/PI(),ACOS(X42)))</f>
        <v>104.51190409013064</v>
      </c>
    </row>
    <row r="43" spans="1:25" s="59" customFormat="1" ht="12">
      <c r="A43" s="64">
        <v>50.028</v>
      </c>
      <c r="B43" s="71" t="s">
        <v>139</v>
      </c>
      <c r="C43" s="71" t="s">
        <v>140</v>
      </c>
      <c r="D43" s="51">
        <f>IF(AND(N43&gt;K43,Y43&lt;180),SUM(360,-Y43),Y43)</f>
        <v>164.98457919089432</v>
      </c>
      <c r="E43" s="51">
        <f>PRODUCT(6371,ACOS(SUM(PRODUCT(COS(PRODUCT(PI()/180,O43)),COS(PRODUCT(PI()/180,L43)),COS(PRODUCT(PI()/180,SUM(K43,-N43)))),PRODUCT(SIN(PRODUCT(PI()/180,O43)),SIN(PRODUCT(PI()/180,L43))))))</f>
        <v>8648.528149164971</v>
      </c>
      <c r="F43" s="52"/>
      <c r="G43" s="52"/>
      <c r="H43" s="53"/>
      <c r="I43" s="54" t="s">
        <v>88</v>
      </c>
      <c r="J43" s="55"/>
      <c r="K43" s="56">
        <f>SUM(SUM(-180,PRODUCT(2,SUM(CODE(MID(C43,1,1)),-65),10)),PRODUCT((SUM(CODE(MID(C43,3,1)),-48)),2),PRODUCT(SUM(CODE(MID(C43,5,1)),-65),1/12),1/24)</f>
        <v>29.458333333333332</v>
      </c>
      <c r="L43" s="56">
        <f>SUM(SUM(-90,PRODUCT(SUM(CODE(MID(C43,2,1)),-65),10)),SUM(CODE(MID(C43,4,1)),-48),PRODUCT(SUM(CODE(RIGHT(C43,1)),-65),1/24),1/48)</f>
        <v>-23.9375</v>
      </c>
      <c r="M43" s="47" t="str">
        <f>I$1</f>
        <v>JO62QN</v>
      </c>
      <c r="N43" s="56">
        <f>SUM(SUM(-180,PRODUCT(2,SUM(CODE(MID(M43,1,1)),-65),10)),PRODUCT((SUM(CODE(MID(M43,3,1)),-48)),2),PRODUCT(SUM(CODE(MID(M43,5,1)),-65),1/12),1/24)</f>
        <v>13.375</v>
      </c>
      <c r="O43" s="56">
        <f>SUM(SUM(-90,PRODUCT(SUM(CODE(MID(M43,2,1)),-65),10)),SUM(CODE(MID(M43,4,1)),-48),PRODUCT(SUM(CODE(RIGHT(M43,1)),-65),1/24),1/48)</f>
        <v>52.5625</v>
      </c>
      <c r="P43" s="57">
        <f>SIN(PRODUCT(PI()/180,O43))</f>
        <v>0.7940169238552975</v>
      </c>
      <c r="Q43" s="57">
        <f>SIN(PRODUCT(PI()/180,L43))</f>
        <v>-0.40573987777668225</v>
      </c>
      <c r="R43" s="57">
        <f>COS(PRODUCT(PI()/180,O43))</f>
        <v>0.6078956527491957</v>
      </c>
      <c r="S43" s="57">
        <f>COS(PRODUCT(PI()/180,L43))</f>
        <v>0.9139885948860429</v>
      </c>
      <c r="T43" s="57">
        <f>COS(PRODUCT(PI()/180,SUM(K43,-N43)))</f>
        <v>0.9608597810705722</v>
      </c>
      <c r="U43" s="57">
        <f>SUM(PRODUCT(Q43,P43),PRODUCT(S43,R43,T43))</f>
        <v>0.21169867881325488</v>
      </c>
      <c r="V43" s="57">
        <f>ACOS(U43)</f>
        <v>1.3574836209645222</v>
      </c>
      <c r="W43" s="57">
        <f>SIN(V43)</f>
        <v>0.9773349832011142</v>
      </c>
      <c r="X43" s="57">
        <f>PRODUCT(SUM(Q43,-PRODUCT(P43,U43)),PRODUCT(1/R43,1/W43))</f>
        <v>-0.9658561317396536</v>
      </c>
      <c r="Y43" s="58">
        <f>IF(K43=N43,IF(L43&gt;O43,0,180),PRODUCT(180,1/PI(),ACOS(X43)))</f>
        <v>164.98457919089432</v>
      </c>
    </row>
    <row r="44" spans="1:25" s="59" customFormat="1" ht="12">
      <c r="A44" s="48">
        <v>50.03</v>
      </c>
      <c r="B44" s="50" t="s">
        <v>141</v>
      </c>
      <c r="C44" s="50" t="s">
        <v>142</v>
      </c>
      <c r="D44" s="51">
        <f>IF(AND(N44&gt;K44,Y44&lt;180),SUM(360,-Y44),Y44)</f>
        <v>193.87534591230516</v>
      </c>
      <c r="E44" s="51">
        <f>PRODUCT(6371,ACOS(SUM(PRODUCT(COS(PRODUCT(PI()/180,O44)),COS(PRODUCT(PI()/180,L44)),COS(PRODUCT(PI()/180,SUM(K44,-N44)))),PRODUCT(SIN(PRODUCT(PI()/180,O44)),SIN(PRODUCT(PI()/180,L44))))))</f>
        <v>1507.4984881061948</v>
      </c>
      <c r="F44" s="52" t="s">
        <v>60</v>
      </c>
      <c r="G44" s="52" t="s">
        <v>60</v>
      </c>
      <c r="H44" s="53"/>
      <c r="I44" s="54" t="s">
        <v>143</v>
      </c>
      <c r="J44" s="55"/>
      <c r="K44" s="56">
        <f>SUM(SUM(-180,PRODUCT(2,SUM(CODE(MID(C44,1,1)),-65),10)),PRODUCT((SUM(CODE(MID(C44,3,1)),-48)),2),PRODUCT(SUM(CODE(MID(C44,5,1)),-65),1/12),1/24)</f>
        <v>9.208333333333332</v>
      </c>
      <c r="L44" s="56">
        <f>SUM(SUM(-90,PRODUCT(SUM(CODE(MID(C44,2,1)),-65),10)),SUM(CODE(MID(C44,4,1)),-48),PRODUCT(SUM(CODE(RIGHT(C44,1)),-65),1/24),1/48)</f>
        <v>39.3125</v>
      </c>
      <c r="M44" s="47" t="str">
        <f>I$1</f>
        <v>JO62QN</v>
      </c>
      <c r="N44" s="56">
        <f>SUM(SUM(-180,PRODUCT(2,SUM(CODE(MID(M44,1,1)),-65),10)),PRODUCT((SUM(CODE(MID(M44,3,1)),-48)),2),PRODUCT(SUM(CODE(MID(M44,5,1)),-65),1/12),1/24)</f>
        <v>13.375</v>
      </c>
      <c r="O44" s="56">
        <f>SUM(SUM(-90,PRODUCT(SUM(CODE(MID(M44,2,1)),-65),10)),SUM(CODE(MID(M44,4,1)),-48),PRODUCT(SUM(CODE(RIGHT(M44,1)),-65),1/24),1/48)</f>
        <v>52.5625</v>
      </c>
      <c r="P44" s="57">
        <f>SIN(PRODUCT(PI()/180,O44))</f>
        <v>0.7940169238552975</v>
      </c>
      <c r="Q44" s="57">
        <f>SIN(PRODUCT(PI()/180,L44))</f>
        <v>0.6335496832971642</v>
      </c>
      <c r="R44" s="57">
        <f>COS(PRODUCT(PI()/180,O44))</f>
        <v>0.6078956527491957</v>
      </c>
      <c r="S44" s="57">
        <f>COS(PRODUCT(PI()/180,L44))</f>
        <v>0.7737020090409892</v>
      </c>
      <c r="T44" s="57">
        <f>COS(PRODUCT(PI()/180,SUM(K44,-N44)))</f>
        <v>0.9973569167005722</v>
      </c>
      <c r="U44" s="57">
        <f>SUM(PRODUCT(Q44,P44),PRODUCT(S44,R44,T44))</f>
        <v>0.9721361368601149</v>
      </c>
      <c r="V44" s="57">
        <f>ACOS(U44)</f>
        <v>0.23661881778467977</v>
      </c>
      <c r="W44" s="57">
        <f>SIN(V44)</f>
        <v>0.23441700324569448</v>
      </c>
      <c r="X44" s="57">
        <f>PRODUCT(SUM(Q44,-PRODUCT(P44,U44)),PRODUCT(1/R44,1/W44))</f>
        <v>-0.9708197606356669</v>
      </c>
      <c r="Y44" s="58">
        <f>IF(K44=N44,IF(L44&gt;O44,0,180),PRODUCT(180,1/PI(),ACOS(X44)))</f>
        <v>166.12465408769484</v>
      </c>
    </row>
    <row r="45" spans="1:25" s="59" customFormat="1" ht="12">
      <c r="A45" s="48">
        <v>50.03</v>
      </c>
      <c r="B45" s="50" t="s">
        <v>144</v>
      </c>
      <c r="C45" s="50" t="s">
        <v>145</v>
      </c>
      <c r="D45" s="51">
        <f>IF(AND(N45&gt;K45,Y45&lt;180),SUM(360,-Y45),Y45)</f>
        <v>160.8636514566093</v>
      </c>
      <c r="E45" s="51">
        <f>PRODUCT(6371,ACOS(SUM(PRODUCT(COS(PRODUCT(PI()/180,O45)),COS(PRODUCT(PI()/180,L45)),COS(PRODUCT(PI()/180,SUM(K45,-N45)))),PRODUCT(SIN(PRODUCT(PI()/180,O45)),SIN(PRODUCT(PI()/180,L45))))))</f>
        <v>812.5181581948539</v>
      </c>
      <c r="F45" s="52"/>
      <c r="G45" s="52"/>
      <c r="H45" s="53"/>
      <c r="I45" s="54" t="s">
        <v>43</v>
      </c>
      <c r="J45" s="55"/>
      <c r="K45" s="56">
        <f>SUM(SUM(-180,PRODUCT(2,SUM(CODE(MID(C45,1,1)),-65),10)),PRODUCT((SUM(CODE(MID(C45,3,1)),-48)),2),PRODUCT(SUM(CODE(MID(C45,5,1)),-65),1/12),1/24)</f>
        <v>16.791666666666668</v>
      </c>
      <c r="L45" s="56">
        <f>SUM(SUM(-90,PRODUCT(SUM(CODE(MID(C45,2,1)),-65),10)),SUM(CODE(MID(C45,4,1)),-48),PRODUCT(SUM(CODE(RIGHT(C45,1)),-65),1/24),1/48)</f>
        <v>45.60416666666667</v>
      </c>
      <c r="M45" s="47" t="str">
        <f>I$1</f>
        <v>JO62QN</v>
      </c>
      <c r="N45" s="56">
        <f>SUM(SUM(-180,PRODUCT(2,SUM(CODE(MID(M45,1,1)),-65),10)),PRODUCT((SUM(CODE(MID(M45,3,1)),-48)),2),PRODUCT(SUM(CODE(MID(M45,5,1)),-65),1/12),1/24)</f>
        <v>13.375</v>
      </c>
      <c r="O45" s="56">
        <f>SUM(SUM(-90,PRODUCT(SUM(CODE(MID(M45,2,1)),-65),10)),SUM(CODE(MID(M45,4,1)),-48),PRODUCT(SUM(CODE(RIGHT(M45,1)),-65),1/24),1/48)</f>
        <v>52.5625</v>
      </c>
      <c r="P45" s="57">
        <f>SIN(PRODUCT(PI()/180,O45))</f>
        <v>0.7940169238552975</v>
      </c>
      <c r="Q45" s="57">
        <f>SIN(PRODUCT(PI()/180,L45))</f>
        <v>0.714523558697463</v>
      </c>
      <c r="R45" s="57">
        <f>COS(PRODUCT(PI()/180,O45))</f>
        <v>0.6078956527491957</v>
      </c>
      <c r="S45" s="57">
        <f>COS(PRODUCT(PI()/180,L45))</f>
        <v>0.6996113807438478</v>
      </c>
      <c r="T45" s="57">
        <f>COS(PRODUCT(PI()/180,SUM(K45,-N45)))</f>
        <v>0.9982225341657313</v>
      </c>
      <c r="U45" s="57">
        <f>SUM(PRODUCT(Q45,P45),PRODUCT(S45,R45,T45))</f>
        <v>0.9918785753481048</v>
      </c>
      <c r="V45" s="57">
        <f>ACOS(U45)</f>
        <v>0.12753384997564807</v>
      </c>
      <c r="W45" s="57">
        <f>SIN(V45)</f>
        <v>0.12718841049959734</v>
      </c>
      <c r="X45" s="57">
        <f>PRODUCT(SUM(Q45,-PRODUCT(P45,U45)),PRODUCT(1/R45,1/W45))</f>
        <v>-0.9447411344055789</v>
      </c>
      <c r="Y45" s="58">
        <f>IF(K45=N45,IF(L45&gt;O45,0,180),PRODUCT(180,1/PI(),ACOS(X45)))</f>
        <v>160.8636514566093</v>
      </c>
    </row>
    <row r="46" spans="1:25" s="59" customFormat="1" ht="12.75">
      <c r="A46" s="48">
        <v>50.031</v>
      </c>
      <c r="B46" s="50" t="s">
        <v>146</v>
      </c>
      <c r="C46" s="72" t="s">
        <v>147</v>
      </c>
      <c r="D46" s="51">
        <f>IF(AND(N46&gt;K46,Y46&lt;180),SUM(360,-Y46),Y46)</f>
        <v>239.68352596438214</v>
      </c>
      <c r="E46" s="51">
        <f>PRODUCT(6371,ACOS(SUM(PRODUCT(COS(PRODUCT(PI()/180,O46)),COS(PRODUCT(PI()/180,L46)),COS(PRODUCT(PI()/180,SUM(K46,-N46)))),PRODUCT(SIN(PRODUCT(PI()/180,O46)),SIN(PRODUCT(PI()/180,L46))))))</f>
        <v>2176.952221681209</v>
      </c>
      <c r="F46" s="52"/>
      <c r="G46" s="52"/>
      <c r="H46" s="53"/>
      <c r="I46" s="54" t="s">
        <v>79</v>
      </c>
      <c r="J46" s="55"/>
      <c r="K46" s="56">
        <f>SUM(SUM(-180,PRODUCT(2,SUM(CODE(MID(C46,1,1)),-65),10)),PRODUCT((SUM(CODE(MID(C46,3,1)),-48)),2),PRODUCT(SUM(CODE(MID(C46,5,1)),-65),1/12),1/24)</f>
        <v>-8.875</v>
      </c>
      <c r="L46" s="56">
        <f>SUM(SUM(-90,PRODUCT(SUM(CODE(MID(C46,2,1)),-65),10)),SUM(CODE(MID(C46,4,1)),-48),PRODUCT(SUM(CODE(RIGHT(C46,1)),-65),1/24),1/48)</f>
        <v>40.1875</v>
      </c>
      <c r="M46" s="47" t="str">
        <f>I$1</f>
        <v>JO62QN</v>
      </c>
      <c r="N46" s="56">
        <f>SUM(SUM(-180,PRODUCT(2,SUM(CODE(MID(M46,1,1)),-65),10)),PRODUCT((SUM(CODE(MID(M46,3,1)),-48)),2),PRODUCT(SUM(CODE(MID(M46,5,1)),-65),1/12),1/24)</f>
        <v>13.375</v>
      </c>
      <c r="O46" s="56">
        <f>SUM(SUM(-90,PRODUCT(SUM(CODE(MID(M46,2,1)),-65),10)),SUM(CODE(MID(M46,4,1)),-48),PRODUCT(SUM(CODE(RIGHT(M46,1)),-65),1/24),1/48)</f>
        <v>52.5625</v>
      </c>
      <c r="P46" s="57">
        <f>SIN(PRODUCT(PI()/180,O46))</f>
        <v>0.7940169238552975</v>
      </c>
      <c r="Q46" s="57">
        <f>SIN(PRODUCT(PI()/180,L46))</f>
        <v>0.6452910379206015</v>
      </c>
      <c r="R46" s="57">
        <f>COS(PRODUCT(PI()/180,O46))</f>
        <v>0.6078956527491957</v>
      </c>
      <c r="S46" s="57">
        <f>COS(PRODUCT(PI()/180,L46))</f>
        <v>0.7639368274794407</v>
      </c>
      <c r="T46" s="57">
        <f>COS(PRODUCT(PI()/180,SUM(K46,-N46)))</f>
        <v>0.9255405040175664</v>
      </c>
      <c r="U46" s="57">
        <f>SUM(PRODUCT(Q46,P46),PRODUCT(S46,R46,T46))</f>
        <v>0.9421873473468174</v>
      </c>
      <c r="V46" s="57">
        <f>ACOS(U46)</f>
        <v>0.34169709962034356</v>
      </c>
      <c r="W46" s="57">
        <f>SIN(V46)</f>
        <v>0.33508655971191625</v>
      </c>
      <c r="X46" s="57">
        <f>PRODUCT(SUM(Q46,-PRODUCT(P46,U46)),PRODUCT(1/R46,1/W46))</f>
        <v>-0.5047758517661143</v>
      </c>
      <c r="Y46" s="58">
        <f>IF(K46=N46,IF(L46&gt;O46,0,180),PRODUCT(180,1/PI(),ACOS(X46)))</f>
        <v>120.31647403561786</v>
      </c>
    </row>
    <row r="47" spans="1:25" s="59" customFormat="1" ht="12">
      <c r="A47" s="48">
        <v>50.031</v>
      </c>
      <c r="B47" s="50" t="s">
        <v>148</v>
      </c>
      <c r="C47" s="50" t="s">
        <v>149</v>
      </c>
      <c r="D47" s="51">
        <f>IF(AND(N47&gt;K47,Y47&lt;180),SUM(360,-Y47),Y47)</f>
        <v>140.91305499330173</v>
      </c>
      <c r="E47" s="51">
        <f>PRODUCT(6371,ACOS(SUM(PRODUCT(COS(PRODUCT(PI()/180,O47)),COS(PRODUCT(PI()/180,L47)),COS(PRODUCT(PI()/180,SUM(K47,-N47)))),PRODUCT(SIN(PRODUCT(PI()/180,O47)),SIN(PRODUCT(PI()/180,L47))))))</f>
        <v>716.5015002977402</v>
      </c>
      <c r="F47" s="52"/>
      <c r="G47" s="52"/>
      <c r="H47" s="53"/>
      <c r="I47" s="54" t="s">
        <v>43</v>
      </c>
      <c r="J47" s="55"/>
      <c r="K47" s="56">
        <f>SUM(SUM(-180,PRODUCT(2,SUM(CODE(MID(C47,1,1)),-65),10)),PRODUCT((SUM(CODE(MID(C47,3,1)),-48)),2),PRODUCT(SUM(CODE(MID(C47,5,1)),-65),1/12),1/24)</f>
        <v>19.375</v>
      </c>
      <c r="L47" s="56">
        <f>SUM(SUM(-90,PRODUCT(SUM(CODE(MID(C47,2,1)),-65),10)),SUM(CODE(MID(C47,4,1)),-48),PRODUCT(SUM(CODE(RIGHT(C47,1)),-65),1/24),1/48)</f>
        <v>47.395833333333336</v>
      </c>
      <c r="M47" s="47" t="str">
        <f>I$1</f>
        <v>JO62QN</v>
      </c>
      <c r="N47" s="56">
        <f>SUM(SUM(-180,PRODUCT(2,SUM(CODE(MID(M47,1,1)),-65),10)),PRODUCT((SUM(CODE(MID(M47,3,1)),-48)),2),PRODUCT(SUM(CODE(MID(M47,5,1)),-65),1/12),1/24)</f>
        <v>13.375</v>
      </c>
      <c r="O47" s="56">
        <f>SUM(SUM(-90,PRODUCT(SUM(CODE(MID(M47,2,1)),-65),10)),SUM(CODE(MID(M47,4,1)),-48),PRODUCT(SUM(CODE(RIGHT(M47,1)),-65),1/24),1/48)</f>
        <v>52.5625</v>
      </c>
      <c r="P47" s="57">
        <f>SIN(PRODUCT(PI()/180,O47))</f>
        <v>0.7940169238552975</v>
      </c>
      <c r="Q47" s="57">
        <f>SIN(PRODUCT(PI()/180,L47))</f>
        <v>0.7360478613637766</v>
      </c>
      <c r="R47" s="57">
        <f>COS(PRODUCT(PI()/180,O47))</f>
        <v>0.6078956527491957</v>
      </c>
      <c r="S47" s="57">
        <f>COS(PRODUCT(PI()/180,L47))</f>
        <v>0.6769294983835544</v>
      </c>
      <c r="T47" s="57">
        <f>COS(PRODUCT(PI()/180,SUM(K47,-N47)))</f>
        <v>0.9945218953682733</v>
      </c>
      <c r="U47" s="57">
        <f>SUM(PRODUCT(Q47,P47),PRODUCT(S47,R47,T47))</f>
        <v>0.9936827042280922</v>
      </c>
      <c r="V47" s="57">
        <f>ACOS(U47)</f>
        <v>0.11246295719631773</v>
      </c>
      <c r="W47" s="57">
        <f>SIN(V47)</f>
        <v>0.11222603672029836</v>
      </c>
      <c r="X47" s="57">
        <f>PRODUCT(SUM(Q47,-PRODUCT(P47,U47)),PRODUCT(1/R47,1/W47))</f>
        <v>-0.776190088053538</v>
      </c>
      <c r="Y47" s="58">
        <f>IF(K47=N47,IF(L47&gt;O47,0,180),PRODUCT(180,1/PI(),ACOS(X47)))</f>
        <v>140.91305499330173</v>
      </c>
    </row>
    <row r="48" spans="1:25" s="59" customFormat="1" ht="12">
      <c r="A48" s="48">
        <v>50.0325</v>
      </c>
      <c r="B48" s="50" t="s">
        <v>150</v>
      </c>
      <c r="C48" s="50" t="s">
        <v>151</v>
      </c>
      <c r="D48" s="51">
        <f>IF(AND(N48&gt;K48,Y48&lt;180),SUM(360,-Y48),Y48)</f>
        <v>35.52949504677718</v>
      </c>
      <c r="E48" s="51">
        <f>PRODUCT(6371,ACOS(SUM(PRODUCT(COS(PRODUCT(PI()/180,O48)),COS(PRODUCT(PI()/180,L48)),COS(PRODUCT(PI()/180,SUM(K48,-N48)))),PRODUCT(SIN(PRODUCT(PI()/180,O48)),SIN(PRODUCT(PI()/180,L48))))))</f>
        <v>1228.2135050178188</v>
      </c>
      <c r="F48" s="52"/>
      <c r="G48" s="52"/>
      <c r="H48" s="53"/>
      <c r="I48" s="54" t="s">
        <v>37</v>
      </c>
      <c r="J48" s="55"/>
      <c r="K48" s="56">
        <f>SUM(SUM(-180,PRODUCT(2,SUM(CODE(MID(C48,1,1)),-65),10)),PRODUCT((SUM(CODE(MID(C48,3,1)),-48)),2),PRODUCT(SUM(CODE(MID(C48,5,1)),-65),1/12),1/24)</f>
        <v>26.625</v>
      </c>
      <c r="L48" s="56">
        <f>SUM(SUM(-90,PRODUCT(SUM(CODE(MID(C48,2,1)),-65),10)),SUM(CODE(MID(C48,4,1)),-48),PRODUCT(SUM(CODE(RIGHT(C48,1)),-65),1/24),1/48)</f>
        <v>60.9375</v>
      </c>
      <c r="M48" s="47" t="str">
        <f>I$1</f>
        <v>JO62QN</v>
      </c>
      <c r="N48" s="56">
        <f>SUM(SUM(-180,PRODUCT(2,SUM(CODE(MID(M48,1,1)),-65),10)),PRODUCT((SUM(CODE(MID(M48,3,1)),-48)),2),PRODUCT(SUM(CODE(MID(M48,5,1)),-65),1/12),1/24)</f>
        <v>13.375</v>
      </c>
      <c r="O48" s="56">
        <f>SUM(SUM(-90,PRODUCT(SUM(CODE(MID(M48,2,1)),-65),10)),SUM(CODE(MID(M48,4,1)),-48),PRODUCT(SUM(CODE(RIGHT(M48,1)),-65),1/24),1/48)</f>
        <v>52.5625</v>
      </c>
      <c r="P48" s="57">
        <f>SIN(PRODUCT(PI()/180,O48))</f>
        <v>0.7940169238552975</v>
      </c>
      <c r="Q48" s="57">
        <f>SIN(PRODUCT(PI()/180,L48))</f>
        <v>0.8740903416267588</v>
      </c>
      <c r="R48" s="57">
        <f>COS(PRODUCT(PI()/180,O48))</f>
        <v>0.6078956527491957</v>
      </c>
      <c r="S48" s="57">
        <f>COS(PRODUCT(PI()/180,L48))</f>
        <v>0.48576339371634014</v>
      </c>
      <c r="T48" s="57">
        <f>COS(PRODUCT(PI()/180,SUM(K48,-N48)))</f>
        <v>0.9733792584604485</v>
      </c>
      <c r="U48" s="57">
        <f>SUM(PRODUCT(Q48,P48),PRODUCT(S48,R48,T48))</f>
        <v>0.9814750487829724</v>
      </c>
      <c r="V48" s="57">
        <f>ACOS(U48)</f>
        <v>0.1927819031577176</v>
      </c>
      <c r="W48" s="57">
        <f>SIN(V48)</f>
        <v>0.19159000134783102</v>
      </c>
      <c r="X48" s="57">
        <f>PRODUCT(SUM(Q48,-PRODUCT(P48,U48)),PRODUCT(1/R48,1/W48))</f>
        <v>0.8138164729319479</v>
      </c>
      <c r="Y48" s="58">
        <f>IF(K48=N48,IF(L48&gt;O48,0,180),PRODUCT(180,1/PI(),ACOS(X48)))</f>
        <v>35.52949504677718</v>
      </c>
    </row>
    <row r="49" spans="1:25" s="59" customFormat="1" ht="12">
      <c r="A49" s="64">
        <v>50.0325</v>
      </c>
      <c r="B49" s="65" t="s">
        <v>152</v>
      </c>
      <c r="C49" s="65" t="s">
        <v>153</v>
      </c>
      <c r="D49" s="51">
        <f>IF(AND(N49&gt;K49,Y49&lt;180),SUM(360,-Y49),Y49)</f>
        <v>210.59547081045625</v>
      </c>
      <c r="E49" s="51">
        <f>PRODUCT(6371,ACOS(SUM(PRODUCT(COS(PRODUCT(PI()/180,O49)),COS(PRODUCT(PI()/180,L49)),COS(PRODUCT(PI()/180,SUM(K49,-N49)))),PRODUCT(SIN(PRODUCT(PI()/180,O49)),SIN(PRODUCT(PI()/180,L49))))))</f>
        <v>7223.735726489162</v>
      </c>
      <c r="F49" s="52">
        <v>50</v>
      </c>
      <c r="G49" s="52" t="s">
        <v>46</v>
      </c>
      <c r="H49" s="53"/>
      <c r="I49" s="54" t="s">
        <v>43</v>
      </c>
      <c r="J49" s="55"/>
      <c r="K49" s="56">
        <f>SUM(SUM(-180,PRODUCT(2,SUM(CODE(MID(C49,1,1)),-65),10)),PRODUCT((SUM(CODE(MID(C49,3,1)),-48)),2),PRODUCT(SUM(CODE(MID(C49,5,1)),-65),1/12),1/24)</f>
        <v>-14.375000000000002</v>
      </c>
      <c r="L49" s="56">
        <f>SUM(SUM(-90,PRODUCT(SUM(CODE(MID(C49,2,1)),-65),10)),SUM(CODE(MID(C49,4,1)),-48),PRODUCT(SUM(CODE(RIGHT(C49,1)),-65),1/24),1/48)</f>
        <v>-7.937500000000001</v>
      </c>
      <c r="M49" s="47" t="str">
        <f>I$1</f>
        <v>JO62QN</v>
      </c>
      <c r="N49" s="56">
        <f>SUM(SUM(-180,PRODUCT(2,SUM(CODE(MID(M49,1,1)),-65),10)),PRODUCT((SUM(CODE(MID(M49,3,1)),-48)),2),PRODUCT(SUM(CODE(MID(M49,5,1)),-65),1/12),1/24)</f>
        <v>13.375</v>
      </c>
      <c r="O49" s="56">
        <f>SUM(SUM(-90,PRODUCT(SUM(CODE(MID(M49,2,1)),-65),10)),SUM(CODE(MID(M49,4,1)),-48),PRODUCT(SUM(CODE(RIGHT(M49,1)),-65),1/24),1/48)</f>
        <v>52.5625</v>
      </c>
      <c r="P49" s="57">
        <f>SIN(PRODUCT(PI()/180,O49))</f>
        <v>0.7940169238552975</v>
      </c>
      <c r="Q49" s="57">
        <f>SIN(PRODUCT(PI()/180,L49))</f>
        <v>-0.1380928034801365</v>
      </c>
      <c r="R49" s="57">
        <f>COS(PRODUCT(PI()/180,O49))</f>
        <v>0.6078956527491957</v>
      </c>
      <c r="S49" s="57">
        <f>COS(PRODUCT(PI()/180,L49))</f>
        <v>0.9904192938483157</v>
      </c>
      <c r="T49" s="57">
        <f>COS(PRODUCT(PI()/180,SUM(K49,-N49)))</f>
        <v>0.8849876374630419</v>
      </c>
      <c r="U49" s="57">
        <f>SUM(PRODUCT(Q49,P49),PRODUCT(S49,R49,T49))</f>
        <v>0.42317788491139763</v>
      </c>
      <c r="V49" s="57">
        <f>ACOS(U49)</f>
        <v>1.1338464489858988</v>
      </c>
      <c r="W49" s="57">
        <f>SIN(V49)</f>
        <v>0.9060466200598709</v>
      </c>
      <c r="X49" s="57">
        <f>PRODUCT(SUM(Q49,-PRODUCT(P49,U49)),PRODUCT(1/R49,1/W49))</f>
        <v>-0.8607822636669122</v>
      </c>
      <c r="Y49" s="58">
        <f>IF(K49=N49,IF(L49&gt;O49,0,180),PRODUCT(180,1/PI(),ACOS(X49)))</f>
        <v>149.40452918954375</v>
      </c>
    </row>
    <row r="50" spans="1:25" s="59" customFormat="1" ht="12">
      <c r="A50" s="64">
        <v>50.033</v>
      </c>
      <c r="B50" s="65" t="s">
        <v>154</v>
      </c>
      <c r="C50" s="65" t="s">
        <v>155</v>
      </c>
      <c r="D50" s="51">
        <f>IF(AND(N50&gt;K50,Y50&lt;180),SUM(360,-Y50),Y50)</f>
        <v>300.537162592851</v>
      </c>
      <c r="E50" s="51">
        <f>PRODUCT(6371,ACOS(SUM(PRODUCT(COS(PRODUCT(PI()/180,O50)),COS(PRODUCT(PI()/180,L50)),COS(PRODUCT(PI()/180,SUM(K50,-N50)))),PRODUCT(SIN(PRODUCT(PI()/180,O50)),SIN(PRODUCT(PI()/180,L50))))))</f>
        <v>6026.0424620569065</v>
      </c>
      <c r="F50" s="52" t="s">
        <v>60</v>
      </c>
      <c r="G50" s="52" t="s">
        <v>60</v>
      </c>
      <c r="H50" s="53"/>
      <c r="I50" s="54" t="s">
        <v>43</v>
      </c>
      <c r="J50" s="55"/>
      <c r="K50" s="56">
        <f>SUM(SUM(-180,PRODUCT(2,SUM(CODE(MID(C50,1,1)),-65),10)),PRODUCT((SUM(CODE(MID(C50,3,1)),-48)),2),PRODUCT(SUM(CODE(MID(C50,5,1)),-65),1/12),1/24)</f>
        <v>-74.29166666666666</v>
      </c>
      <c r="L50" s="56">
        <f>SUM(SUM(-90,PRODUCT(SUM(CODE(MID(C50,2,1)),-65),10)),SUM(CODE(MID(C50,4,1)),-48),PRODUCT(SUM(CODE(RIGHT(C50,1)),-65),1/24),1/48)</f>
        <v>45.645833333333336</v>
      </c>
      <c r="M50" s="47" t="str">
        <f>I$1</f>
        <v>JO62QN</v>
      </c>
      <c r="N50" s="56">
        <f>SUM(SUM(-180,PRODUCT(2,SUM(CODE(MID(M50,1,1)),-65),10)),PRODUCT((SUM(CODE(MID(M50,3,1)),-48)),2),PRODUCT(SUM(CODE(MID(M50,5,1)),-65),1/12),1/24)</f>
        <v>13.375</v>
      </c>
      <c r="O50" s="56">
        <f>SUM(SUM(-90,PRODUCT(SUM(CODE(MID(M50,2,1)),-65),10)),SUM(CODE(MID(M50,4,1)),-48),PRODUCT(SUM(CODE(RIGHT(M50,1)),-65),1/24),1/48)</f>
        <v>52.5625</v>
      </c>
      <c r="P50" s="57">
        <f>SIN(PRODUCT(PI()/180,O50))</f>
        <v>0.7940169238552975</v>
      </c>
      <c r="Q50" s="57">
        <f>SIN(PRODUCT(PI()/180,L50))</f>
        <v>0.7150321414681139</v>
      </c>
      <c r="R50" s="57">
        <f>COS(PRODUCT(PI()/180,O50))</f>
        <v>0.6078956527491957</v>
      </c>
      <c r="S50" s="57">
        <f>COS(PRODUCT(PI()/180,L50))</f>
        <v>0.6990915795999284</v>
      </c>
      <c r="T50" s="57">
        <f>COS(PRODUCT(PI()/180,SUM(K50,-N50)))</f>
        <v>0.040713093443596096</v>
      </c>
      <c r="U50" s="57">
        <f>SUM(PRODUCT(Q50,P50),PRODUCT(S50,R50,T50))</f>
        <v>0.5850496574058357</v>
      </c>
      <c r="V50" s="57">
        <f>ACOS(U50)</f>
        <v>0.9458550403479684</v>
      </c>
      <c r="W50" s="57">
        <f>SIN(V50)</f>
        <v>0.8109974712471761</v>
      </c>
      <c r="X50" s="57">
        <f>PRODUCT(SUM(Q50,-PRODUCT(P50,U50)),PRODUCT(1/R50,1/W50))</f>
        <v>0.5080971171106453</v>
      </c>
      <c r="Y50" s="58">
        <f>IF(K50=N50,IF(L50&gt;O50,0,180),PRODUCT(180,1/PI(),ACOS(X50)))</f>
        <v>59.46283740714901</v>
      </c>
    </row>
    <row r="51" spans="1:25" s="59" customFormat="1" ht="12">
      <c r="A51" s="68">
        <v>50.033</v>
      </c>
      <c r="B51" s="50" t="s">
        <v>156</v>
      </c>
      <c r="C51" s="50" t="s">
        <v>157</v>
      </c>
      <c r="D51" s="51">
        <f>IF(AND(N51&gt;K51,Y51&lt;180),SUM(360,-Y51),Y51)</f>
        <v>144.9217745739698</v>
      </c>
      <c r="E51" s="51">
        <f>PRODUCT(6371,ACOS(SUM(PRODUCT(COS(PRODUCT(PI()/180,O51)),COS(PRODUCT(PI()/180,L51)),COS(PRODUCT(PI()/180,SUM(K51,-N51)))),PRODUCT(SIN(PRODUCT(PI()/180,O51)),SIN(PRODUCT(PI()/180,L51))))))</f>
        <v>1060.1349271401198</v>
      </c>
      <c r="F51" s="52" t="s">
        <v>60</v>
      </c>
      <c r="G51" s="52" t="s">
        <v>60</v>
      </c>
      <c r="H51" s="53"/>
      <c r="I51" s="54" t="s">
        <v>88</v>
      </c>
      <c r="J51" s="55"/>
      <c r="K51" s="56">
        <f>SUM(SUM(-180,PRODUCT(2,SUM(CODE(MID(C51,1,1)),-65),10)),PRODUCT((SUM(CODE(MID(C51,3,1)),-48)),2),PRODUCT(SUM(CODE(MID(C51,5,1)),-65),1/12),1/24)</f>
        <v>21.041666666666668</v>
      </c>
      <c r="L51" s="56">
        <f>SUM(SUM(-90,PRODUCT(SUM(CODE(MID(C51,2,1)),-65),10)),SUM(CODE(MID(C51,4,1)),-48),PRODUCT(SUM(CODE(RIGHT(C51,1)),-65),1/24),1/48)</f>
        <v>44.47916666666667</v>
      </c>
      <c r="M51" s="47" t="str">
        <f>I$1</f>
        <v>JO62QN</v>
      </c>
      <c r="N51" s="56">
        <f>SUM(SUM(-180,PRODUCT(2,SUM(CODE(MID(M51,1,1)),-65),10)),PRODUCT((SUM(CODE(MID(M51,3,1)),-48)),2),PRODUCT(SUM(CODE(MID(M51,5,1)),-65),1/12),1/24)</f>
        <v>13.375</v>
      </c>
      <c r="O51" s="56">
        <f>SUM(SUM(-90,PRODUCT(SUM(CODE(MID(M51,2,1)),-65),10)),SUM(CODE(MID(M51,4,1)),-48),PRODUCT(SUM(CODE(RIGHT(M51,1)),-65),1/24),1/48)</f>
        <v>52.5625</v>
      </c>
      <c r="P51" s="57">
        <f>SIN(PRODUCT(PI()/180,O51))</f>
        <v>0.7940169238552975</v>
      </c>
      <c r="Q51" s="57">
        <f>SIN(PRODUCT(PI()/180,L51))</f>
        <v>0.700649872789255</v>
      </c>
      <c r="R51" s="57">
        <f>COS(PRODUCT(PI()/180,O51))</f>
        <v>0.6078956527491957</v>
      </c>
      <c r="S51" s="57">
        <f>COS(PRODUCT(PI()/180,L51))</f>
        <v>0.7135052597986933</v>
      </c>
      <c r="T51" s="57">
        <f>COS(PRODUCT(PI()/180,SUM(K51,-N51)))</f>
        <v>0.9910609820073987</v>
      </c>
      <c r="U51" s="57">
        <f>SUM(PRODUCT(Q51,P51),PRODUCT(S51,R51,T51))</f>
        <v>0.986187421763665</v>
      </c>
      <c r="V51" s="57">
        <f>ACOS(U51)</f>
        <v>0.1664000827405619</v>
      </c>
      <c r="W51" s="57">
        <f>SIN(V51)</f>
        <v>0.16563323686728781</v>
      </c>
      <c r="X51" s="57">
        <f>PRODUCT(SUM(Q51,-PRODUCT(P51,U51)),PRODUCT(1/R51,1/W51))</f>
        <v>-0.8183681821886833</v>
      </c>
      <c r="Y51" s="58">
        <f>IF(K51=N51,IF(L51&gt;O51,0,180),PRODUCT(180,1/PI(),ACOS(X51)))</f>
        <v>144.9217745739698</v>
      </c>
    </row>
    <row r="52" spans="1:25" s="59" customFormat="1" ht="12">
      <c r="A52" s="64">
        <v>50.034</v>
      </c>
      <c r="B52" s="65" t="s">
        <v>158</v>
      </c>
      <c r="C52" s="65" t="s">
        <v>159</v>
      </c>
      <c r="D52" s="51">
        <f>IF(AND(N52&gt;K52,Y52&lt;180),SUM(360,-Y52),Y52)</f>
        <v>234.75889256171547</v>
      </c>
      <c r="E52" s="51">
        <f>PRODUCT(6371,ACOS(SUM(PRODUCT(COS(PRODUCT(PI()/180,O52)),COS(PRODUCT(PI()/180,L52)),COS(PRODUCT(PI()/180,SUM(K52,-N52)))),PRODUCT(SIN(PRODUCT(PI()/180,O52)),SIN(PRODUCT(PI()/180,L52))))))</f>
        <v>5182.21389315537</v>
      </c>
      <c r="F52" s="52"/>
      <c r="G52" s="52"/>
      <c r="H52" s="53"/>
      <c r="I52" s="54" t="s">
        <v>43</v>
      </c>
      <c r="J52" s="55"/>
      <c r="K52" s="56">
        <f>SUM(SUM(-180,PRODUCT(2,SUM(CODE(MID(C52,1,1)),-65),10)),PRODUCT((SUM(CODE(MID(C52,3,1)),-48)),2),PRODUCT(SUM(CODE(MID(C52,5,1)),-65),1/12),1/24)</f>
        <v>-24.958333333333332</v>
      </c>
      <c r="L52" s="56">
        <f>SUM(SUM(-90,PRODUCT(SUM(CODE(MID(C52,2,1)),-65),10)),SUM(CODE(MID(C52,4,1)),-48),PRODUCT(SUM(CODE(RIGHT(C52,1)),-65),1/24),1/48)</f>
        <v>16.895833333333332</v>
      </c>
      <c r="M52" s="47" t="str">
        <f>I$1</f>
        <v>JO62QN</v>
      </c>
      <c r="N52" s="56">
        <f>SUM(SUM(-180,PRODUCT(2,SUM(CODE(MID(M52,1,1)),-65),10)),PRODUCT((SUM(CODE(MID(M52,3,1)),-48)),2),PRODUCT(SUM(CODE(MID(M52,5,1)),-65),1/12),1/24)</f>
        <v>13.375</v>
      </c>
      <c r="O52" s="56">
        <f>SUM(SUM(-90,PRODUCT(SUM(CODE(MID(M52,2,1)),-65),10)),SUM(CODE(MID(M52,4,1)),-48),PRODUCT(SUM(CODE(RIGHT(M52,1)),-65),1/24),1/48)</f>
        <v>52.5625</v>
      </c>
      <c r="P52" s="57">
        <f>SIN(PRODUCT(PI()/180,O52))</f>
        <v>0.7940169238552975</v>
      </c>
      <c r="Q52" s="57">
        <f>SIN(PRODUCT(PI()/180,L52))</f>
        <v>0.29063261138225155</v>
      </c>
      <c r="R52" s="57">
        <f>COS(PRODUCT(PI()/180,O52))</f>
        <v>0.6078956527491957</v>
      </c>
      <c r="S52" s="57">
        <f>COS(PRODUCT(PI()/180,L52))</f>
        <v>0.9568347219876236</v>
      </c>
      <c r="T52" s="57">
        <f>COS(PRODUCT(PI()/180,SUM(K52,-N52)))</f>
        <v>0.7844156649195757</v>
      </c>
      <c r="U52" s="57">
        <f>SUM(PRODUCT(Q52,P52),PRODUCT(S52,R52,T52))</f>
        <v>0.6870270295484613</v>
      </c>
      <c r="V52" s="57">
        <f>ACOS(U52)</f>
        <v>0.813406669777958</v>
      </c>
      <c r="W52" s="57">
        <f>SIN(V52)</f>
        <v>0.7266318604835722</v>
      </c>
      <c r="X52" s="57">
        <f>PRODUCT(SUM(Q52,-PRODUCT(P52,U52)),PRODUCT(1/R52,1/W52))</f>
        <v>-0.5770184366578542</v>
      </c>
      <c r="Y52" s="58">
        <f>IF(K52=N52,IF(L52&gt;O52,0,180),PRODUCT(180,1/PI(),ACOS(X52)))</f>
        <v>125.24110743828453</v>
      </c>
    </row>
    <row r="53" spans="1:25" s="59" customFormat="1" ht="12">
      <c r="A53" s="48">
        <v>50.034</v>
      </c>
      <c r="B53" s="50" t="s">
        <v>160</v>
      </c>
      <c r="C53" s="50" t="s">
        <v>161</v>
      </c>
      <c r="D53" s="51">
        <f>IF(AND(N53&gt;K53,Y53&lt;180),SUM(360,-Y53),Y53)</f>
        <v>112.14095439727049</v>
      </c>
      <c r="E53" s="51">
        <f>PRODUCT(6371,ACOS(SUM(PRODUCT(COS(PRODUCT(PI()/180,O53)),COS(PRODUCT(PI()/180,L53)),COS(PRODUCT(PI()/180,SUM(K53,-N53)))),PRODUCT(SIN(PRODUCT(PI()/180,O53)),SIN(PRODUCT(PI()/180,L53))))))</f>
        <v>897.3006809401966</v>
      </c>
      <c r="F53" s="52"/>
      <c r="G53" s="52"/>
      <c r="H53" s="53"/>
      <c r="I53" s="54" t="s">
        <v>43</v>
      </c>
      <c r="J53" s="55"/>
      <c r="K53" s="56">
        <f>SUM(SUM(-180,PRODUCT(2,SUM(CODE(MID(C53,1,1)),-65),10)),PRODUCT((SUM(CODE(MID(C53,3,1)),-48)),2),PRODUCT(SUM(CODE(MID(C53,5,1)),-65),1/12),1/24)</f>
        <v>24.791666666666668</v>
      </c>
      <c r="L53" s="56">
        <f>SUM(SUM(-90,PRODUCT(SUM(CODE(MID(C53,2,1)),-65),10)),SUM(CODE(MID(C53,4,1)),-48),PRODUCT(SUM(CODE(RIGHT(C53,1)),-65),1/24),1/48)</f>
        <v>48.9375</v>
      </c>
      <c r="M53" s="47" t="str">
        <f>I$1</f>
        <v>JO62QN</v>
      </c>
      <c r="N53" s="56">
        <f>SUM(SUM(-180,PRODUCT(2,SUM(CODE(MID(M53,1,1)),-65),10)),PRODUCT((SUM(CODE(MID(M53,3,1)),-48)),2),PRODUCT(SUM(CODE(MID(M53,5,1)),-65),1/12),1/24)</f>
        <v>13.375</v>
      </c>
      <c r="O53" s="56">
        <f>SUM(SUM(-90,PRODUCT(SUM(CODE(MID(M53,2,1)),-65),10)),SUM(CODE(MID(M53,4,1)),-48),PRODUCT(SUM(CODE(RIGHT(M53,1)),-65),1/24),1/48)</f>
        <v>52.5625</v>
      </c>
      <c r="P53" s="57">
        <f>SIN(PRODUCT(PI()/180,O53))</f>
        <v>0.7940169238552975</v>
      </c>
      <c r="Q53" s="57">
        <f>SIN(PRODUCT(PI()/180,L53))</f>
        <v>0.7539934819618694</v>
      </c>
      <c r="R53" s="57">
        <f>COS(PRODUCT(PI()/180,O53))</f>
        <v>0.6078956527491957</v>
      </c>
      <c r="S53" s="57">
        <f>COS(PRODUCT(PI()/180,L53))</f>
        <v>0.6568818989430414</v>
      </c>
      <c r="T53" s="57">
        <f>COS(PRODUCT(PI()/180,SUM(K53,-N53)))</f>
        <v>0.9802136369595721</v>
      </c>
      <c r="U53" s="57">
        <f>SUM(PRODUCT(Q53,P53),PRODUCT(S53,R53,T53))</f>
        <v>0.9900982314582105</v>
      </c>
      <c r="V53" s="57">
        <f>ACOS(U53)</f>
        <v>0.14084141907709882</v>
      </c>
      <c r="W53" s="57">
        <f>SIN(V53)</f>
        <v>0.14037625177829685</v>
      </c>
      <c r="X53" s="57">
        <f>PRODUCT(SUM(Q53,-PRODUCT(P53,U53)),PRODUCT(1/R53,1/W53))</f>
        <v>-0.3768864395156026</v>
      </c>
      <c r="Y53" s="58">
        <f>IF(K53=N53,IF(L53&gt;O53,0,180),PRODUCT(180,1/PI(),ACOS(X53)))</f>
        <v>112.14095439727049</v>
      </c>
    </row>
    <row r="54" spans="1:25" s="59" customFormat="1" ht="12">
      <c r="A54" s="64">
        <v>50.035</v>
      </c>
      <c r="B54" s="65" t="s">
        <v>162</v>
      </c>
      <c r="C54" s="65" t="s">
        <v>163</v>
      </c>
      <c r="D54" s="51">
        <f>IF(AND(N54&gt;K54,Y54&lt;180),SUM(360,-Y54),Y54)</f>
        <v>291.37806323580446</v>
      </c>
      <c r="E54" s="51">
        <f>PRODUCT(6371,ACOS(SUM(PRODUCT(COS(PRODUCT(PI()/180,O54)),COS(PRODUCT(PI()/180,L54)),COS(PRODUCT(PI()/180,SUM(K54,-N54)))),PRODUCT(SIN(PRODUCT(PI()/180,O54)),SIN(PRODUCT(PI()/180,L54))))))</f>
        <v>4760.230064059586</v>
      </c>
      <c r="F54" s="52"/>
      <c r="G54" s="52"/>
      <c r="H54" s="53"/>
      <c r="I54" s="54" t="s">
        <v>43</v>
      </c>
      <c r="J54" s="55"/>
      <c r="K54" s="56">
        <f>SUM(SUM(-180,PRODUCT(2,SUM(CODE(MID(C54,1,1)),-65),10)),PRODUCT((SUM(CODE(MID(C54,3,1)),-48)),2),PRODUCT(SUM(CODE(MID(C54,5,1)),-65),1/12),1/24)</f>
        <v>-55.125</v>
      </c>
      <c r="L54" s="56">
        <f>SUM(SUM(-90,PRODUCT(SUM(CODE(MID(C54,2,1)),-65),10)),SUM(CODE(MID(C54,4,1)),-48),PRODUCT(SUM(CODE(RIGHT(C54,1)),-65),1/24),1/48)</f>
        <v>47.145833333333336</v>
      </c>
      <c r="M54" s="47" t="str">
        <f>I$1</f>
        <v>JO62QN</v>
      </c>
      <c r="N54" s="56">
        <f>SUM(SUM(-180,PRODUCT(2,SUM(CODE(MID(M54,1,1)),-65),10)),PRODUCT((SUM(CODE(MID(M54,3,1)),-48)),2),PRODUCT(SUM(CODE(MID(M54,5,1)),-65),1/12),1/24)</f>
        <v>13.375</v>
      </c>
      <c r="O54" s="56">
        <f>SUM(SUM(-90,PRODUCT(SUM(CODE(MID(M54,2,1)),-65),10)),SUM(CODE(MID(M54,4,1)),-48),PRODUCT(SUM(CODE(RIGHT(M54,1)),-65),1/24),1/48)</f>
        <v>52.5625</v>
      </c>
      <c r="P54" s="57">
        <f>SIN(PRODUCT(PI()/180,O54))</f>
        <v>0.7940169238552975</v>
      </c>
      <c r="Q54" s="57">
        <f>SIN(PRODUCT(PI()/180,L54))</f>
        <v>0.7330872019532158</v>
      </c>
      <c r="R54" s="57">
        <f>COS(PRODUCT(PI()/180,O54))</f>
        <v>0.6078956527491957</v>
      </c>
      <c r="S54" s="57">
        <f>COS(PRODUCT(PI()/180,L54))</f>
        <v>0.6801346589701227</v>
      </c>
      <c r="T54" s="57">
        <f>COS(PRODUCT(PI()/180,SUM(K54,-N54)))</f>
        <v>0.3665012267242973</v>
      </c>
      <c r="U54" s="57">
        <f>SUM(PRODUCT(Q54,P54),PRODUCT(S54,R54,T54))</f>
        <v>0.7336139079588333</v>
      </c>
      <c r="V54" s="57">
        <f>ACOS(U54)</f>
        <v>0.747171568679891</v>
      </c>
      <c r="W54" s="57">
        <f>SIN(V54)</f>
        <v>0.6795665045081081</v>
      </c>
      <c r="X54" s="57">
        <f>PRODUCT(SUM(Q54,-PRODUCT(P54,U54)),PRODUCT(1/R54,1/W54))</f>
        <v>0.3645202854149738</v>
      </c>
      <c r="Y54" s="58">
        <f>IF(K54=N54,IF(L54&gt;O54,0,180),PRODUCT(180,1/PI(),ACOS(X54)))</f>
        <v>68.62193676419554</v>
      </c>
    </row>
    <row r="55" spans="1:25" s="59" customFormat="1" ht="12">
      <c r="A55" s="48">
        <v>50.035</v>
      </c>
      <c r="B55" s="50" t="s">
        <v>164</v>
      </c>
      <c r="C55" s="50" t="s">
        <v>165</v>
      </c>
      <c r="D55" s="51">
        <f>IF(AND(N55&gt;K55,Y55&lt;180),SUM(360,-Y55),Y55)</f>
        <v>239.5189055409993</v>
      </c>
      <c r="E55" s="51">
        <f>PRODUCT(6371,ACOS(SUM(PRODUCT(COS(PRODUCT(PI()/180,O55)),COS(PRODUCT(PI()/180,L55)),COS(PRODUCT(PI()/180,SUM(K55,-N55)))),PRODUCT(SIN(PRODUCT(PI()/180,O55)),SIN(PRODUCT(PI()/180,L55))))))</f>
        <v>3266.3825735955647</v>
      </c>
      <c r="F55" s="52">
        <v>10</v>
      </c>
      <c r="G55" s="52" t="s">
        <v>166</v>
      </c>
      <c r="H55" s="53"/>
      <c r="I55" s="54" t="s">
        <v>83</v>
      </c>
      <c r="J55" s="55"/>
      <c r="K55" s="56">
        <f>SUM(SUM(-180,PRODUCT(2,SUM(CODE(MID(C55,1,1)),-65),10)),PRODUCT((SUM(CODE(MID(C55,3,1)),-48)),2),PRODUCT(SUM(CODE(MID(C55,5,1)),-65),1/12),1/24)</f>
        <v>-16.791666666666664</v>
      </c>
      <c r="L55" s="56">
        <f>SUM(SUM(-90,PRODUCT(SUM(CODE(MID(C55,2,1)),-65),10)),SUM(CODE(MID(C55,4,1)),-48),PRODUCT(SUM(CODE(RIGHT(C55,1)),-65),1/24),1/48)</f>
        <v>32.72916666666667</v>
      </c>
      <c r="M55" s="47" t="str">
        <f>I$1</f>
        <v>JO62QN</v>
      </c>
      <c r="N55" s="56">
        <f>SUM(SUM(-180,PRODUCT(2,SUM(CODE(MID(M55,1,1)),-65),10)),PRODUCT((SUM(CODE(MID(M55,3,1)),-48)),2),PRODUCT(SUM(CODE(MID(M55,5,1)),-65),1/12),1/24)</f>
        <v>13.375</v>
      </c>
      <c r="O55" s="56">
        <f>SUM(SUM(-90,PRODUCT(SUM(CODE(MID(M55,2,1)),-65),10)),SUM(CODE(MID(M55,4,1)),-48),PRODUCT(SUM(CODE(RIGHT(M55,1)),-65),1/24),1/48)</f>
        <v>52.5625</v>
      </c>
      <c r="P55" s="57">
        <f>SIN(PRODUCT(PI()/180,O55))</f>
        <v>0.7940169238552975</v>
      </c>
      <c r="Q55" s="57">
        <f>SIN(PRODUCT(PI()/180,L55))</f>
        <v>0.5406686251980866</v>
      </c>
      <c r="R55" s="57">
        <f>COS(PRODUCT(PI()/180,O55))</f>
        <v>0.6078956527491957</v>
      </c>
      <c r="S55" s="57">
        <f>COS(PRODUCT(PI()/180,L55))</f>
        <v>0.8412356612307939</v>
      </c>
      <c r="T55" s="57">
        <f>COS(PRODUCT(PI()/180,SUM(K55,-N55)))</f>
        <v>0.8645673008167306</v>
      </c>
      <c r="U55" s="57">
        <f>SUM(PRODUCT(Q55,P55),PRODUCT(S55,R55,T55))</f>
        <v>0.8714254920922868</v>
      </c>
      <c r="V55" s="57">
        <f>ACOS(U55)</f>
        <v>0.5126954282837176</v>
      </c>
      <c r="W55" s="57">
        <f>SIN(V55)</f>
        <v>0.4905278908805449</v>
      </c>
      <c r="X55" s="57">
        <f>PRODUCT(SUM(Q55,-PRODUCT(P55,U55)),PRODUCT(1/R55,1/W55))</f>
        <v>-0.50725402878616</v>
      </c>
      <c r="Y55" s="58">
        <f>IF(K55=N55,IF(L55&gt;O55,0,180),PRODUCT(180,1/PI(),ACOS(X55)))</f>
        <v>120.48109445900069</v>
      </c>
    </row>
    <row r="56" spans="1:25" s="59" customFormat="1" ht="12">
      <c r="A56" s="64">
        <v>50.036</v>
      </c>
      <c r="B56" s="65" t="s">
        <v>167</v>
      </c>
      <c r="C56" s="65" t="s">
        <v>168</v>
      </c>
      <c r="D56" s="51">
        <f>IF(AND(N56&gt;K56,Y56&lt;180),SUM(360,-Y56),Y56)</f>
        <v>232.7825577605915</v>
      </c>
      <c r="E56" s="51">
        <f>PRODUCT(6371,ACOS(SUM(PRODUCT(COS(PRODUCT(PI()/180,O56)),COS(PRODUCT(PI()/180,L56)),COS(PRODUCT(PI()/180,SUM(K56,-N56)))),PRODUCT(SIN(PRODUCT(PI()/180,O56)),SIN(PRODUCT(PI()/180,L56))))))</f>
        <v>2369.0199088936274</v>
      </c>
      <c r="F56" s="52"/>
      <c r="G56" s="52"/>
      <c r="H56" s="53"/>
      <c r="I56" s="54" t="s">
        <v>43</v>
      </c>
      <c r="J56" s="55"/>
      <c r="K56" s="56">
        <f>SUM(SUM(-180,PRODUCT(2,SUM(CODE(MID(C56,1,1)),-65),10)),PRODUCT((SUM(CODE(MID(C56,3,1)),-48)),2),PRODUCT(SUM(CODE(MID(C56,5,1)),-65),1/12),1/24)</f>
        <v>-7.958333333333333</v>
      </c>
      <c r="L56" s="56">
        <f>SUM(SUM(-90,PRODUCT(SUM(CODE(MID(C56,2,1)),-65),10)),SUM(CODE(MID(C56,4,1)),-48),PRODUCT(SUM(CODE(RIGHT(C56,1)),-65),1/24),1/48)</f>
        <v>37.3125</v>
      </c>
      <c r="M56" s="47" t="str">
        <f>I$1</f>
        <v>JO62QN</v>
      </c>
      <c r="N56" s="56">
        <f>SUM(SUM(-180,PRODUCT(2,SUM(CODE(MID(M56,1,1)),-65),10)),PRODUCT((SUM(CODE(MID(M56,3,1)),-48)),2),PRODUCT(SUM(CODE(MID(M56,5,1)),-65),1/12),1/24)</f>
        <v>13.375</v>
      </c>
      <c r="O56" s="56">
        <f>SUM(SUM(-90,PRODUCT(SUM(CODE(MID(M56,2,1)),-65),10)),SUM(CODE(MID(M56,4,1)),-48),PRODUCT(SUM(CODE(RIGHT(M56,1)),-65),1/24),1/48)</f>
        <v>52.5625</v>
      </c>
      <c r="P56" s="57">
        <f>SIN(PRODUCT(PI()/180,O56))</f>
        <v>0.7940169238552975</v>
      </c>
      <c r="Q56" s="57">
        <f>SIN(PRODUCT(PI()/180,L56))</f>
        <v>0.6061619312347947</v>
      </c>
      <c r="R56" s="57">
        <f>COS(PRODUCT(PI()/180,O56))</f>
        <v>0.6078956527491957</v>
      </c>
      <c r="S56" s="57">
        <f>COS(PRODUCT(PI()/180,L56))</f>
        <v>0.79534125576491</v>
      </c>
      <c r="T56" s="57">
        <f>COS(PRODUCT(PI()/180,SUM(K56,-N56)))</f>
        <v>0.9314797389261423</v>
      </c>
      <c r="U56" s="57">
        <f>SUM(PRODUCT(Q56,P56),PRODUCT(S56,R56,T56))</f>
        <v>0.9316588402233521</v>
      </c>
      <c r="V56" s="57">
        <f>ACOS(U56)</f>
        <v>0.3718442801591002</v>
      </c>
      <c r="W56" s="57">
        <f>SIN(V56)</f>
        <v>0.3633342888218486</v>
      </c>
      <c r="X56" s="57">
        <f>PRODUCT(SUM(Q56,-PRODUCT(P56,U56)),PRODUCT(1/R56,1/W56))</f>
        <v>-0.604841570070522</v>
      </c>
      <c r="Y56" s="58">
        <f>IF(K56=N56,IF(L56&gt;O56,0,180),PRODUCT(180,1/PI(),ACOS(X56)))</f>
        <v>127.2174422394085</v>
      </c>
    </row>
    <row r="57" spans="1:25" s="59" customFormat="1" ht="12">
      <c r="A57" s="48">
        <v>50.036</v>
      </c>
      <c r="B57" s="50" t="s">
        <v>169</v>
      </c>
      <c r="C57" s="50" t="s">
        <v>170</v>
      </c>
      <c r="D57" s="51">
        <f>IF(AND(N57&gt;K57,Y57&lt;180),SUM(360,-Y57),Y57)</f>
        <v>99.4772471349664</v>
      </c>
      <c r="E57" s="51">
        <f>PRODUCT(6371,ACOS(SUM(PRODUCT(COS(PRODUCT(PI()/180,O57)),COS(PRODUCT(PI()/180,L57)),COS(PRODUCT(PI()/180,SUM(K57,-N57)))),PRODUCT(SIN(PRODUCT(PI()/180,O57)),SIN(PRODUCT(PI()/180,L57))))))</f>
        <v>651.3008111508129</v>
      </c>
      <c r="F57" s="52">
        <v>4</v>
      </c>
      <c r="G57" s="52" t="s">
        <v>82</v>
      </c>
      <c r="H57" s="53"/>
      <c r="I57" s="54" t="s">
        <v>43</v>
      </c>
      <c r="J57" s="55"/>
      <c r="K57" s="56">
        <f>SUM(SUM(-180,PRODUCT(2,SUM(CODE(MID(C57,1,1)),-65),10)),PRODUCT((SUM(CODE(MID(C57,3,1)),-48)),2),PRODUCT(SUM(CODE(MID(C57,5,1)),-65),1/12),1/24)</f>
        <v>22.625</v>
      </c>
      <c r="L57" s="56">
        <f>SUM(SUM(-90,PRODUCT(SUM(CODE(MID(C57,2,1)),-65),10)),SUM(CODE(MID(C57,4,1)),-48),PRODUCT(SUM(CODE(RIGHT(C57,1)),-65),1/24),1/48)</f>
        <v>51.22916666666667</v>
      </c>
      <c r="M57" s="47" t="str">
        <f>I$1</f>
        <v>JO62QN</v>
      </c>
      <c r="N57" s="56">
        <f>SUM(SUM(-180,PRODUCT(2,SUM(CODE(MID(M57,1,1)),-65),10)),PRODUCT((SUM(CODE(MID(M57,3,1)),-48)),2),PRODUCT(SUM(CODE(MID(M57,5,1)),-65),1/12),1/24)</f>
        <v>13.375</v>
      </c>
      <c r="O57" s="56">
        <f>SUM(SUM(-90,PRODUCT(SUM(CODE(MID(M57,2,1)),-65),10)),SUM(CODE(MID(M57,4,1)),-48),PRODUCT(SUM(CODE(RIGHT(M57,1)),-65),1/24),1/48)</f>
        <v>52.5625</v>
      </c>
      <c r="P57" s="57">
        <f>SIN(PRODUCT(PI()/180,O57))</f>
        <v>0.7940169238552975</v>
      </c>
      <c r="Q57" s="57">
        <f>SIN(PRODUCT(PI()/180,L57))</f>
        <v>0.7796568393457075</v>
      </c>
      <c r="R57" s="57">
        <f>COS(PRODUCT(PI()/180,O57))</f>
        <v>0.6078956527491957</v>
      </c>
      <c r="S57" s="57">
        <f>COS(PRODUCT(PI()/180,L57))</f>
        <v>0.6262070048006982</v>
      </c>
      <c r="T57" s="57">
        <f>COS(PRODUCT(PI()/180,SUM(K57,-N57)))</f>
        <v>0.9869963665602319</v>
      </c>
      <c r="U57" s="57">
        <f>SUM(PRODUCT(Q57,P57),PRODUCT(S57,R57,T57))</f>
        <v>0.9947791673361247</v>
      </c>
      <c r="V57" s="57">
        <f>ACOS(U57)</f>
        <v>0.10222897679340966</v>
      </c>
      <c r="W57" s="57">
        <f>SIN(V57)</f>
        <v>0.10205100800112857</v>
      </c>
      <c r="X57" s="57">
        <f>PRODUCT(SUM(Q57,-PRODUCT(P57,U57)),PRODUCT(1/R57,1/W57))</f>
        <v>-0.16465592660582618</v>
      </c>
      <c r="Y57" s="58">
        <f>IF(K57=N57,IF(L57&gt;O57,0,180),PRODUCT(180,1/PI(),ACOS(X57)))</f>
        <v>99.4772471349664</v>
      </c>
    </row>
    <row r="58" spans="1:25" s="59" customFormat="1" ht="12">
      <c r="A58" s="48">
        <v>50.037</v>
      </c>
      <c r="B58" s="50" t="s">
        <v>171</v>
      </c>
      <c r="C58" s="50" t="s">
        <v>172</v>
      </c>
      <c r="D58" s="51">
        <f>IF(AND(N58&gt;K58,Y58&lt;180),SUM(360,-Y58),Y58)</f>
        <v>163.49050600062296</v>
      </c>
      <c r="E58" s="51">
        <f>PRODUCT(6371,ACOS(SUM(PRODUCT(COS(PRODUCT(PI()/180,O58)),COS(PRODUCT(PI()/180,L58)),COS(PRODUCT(PI()/180,SUM(K58,-N58)))),PRODUCT(SIN(PRODUCT(PI()/180,O58)),SIN(PRODUCT(PI()/180,L58))))))</f>
        <v>1369.8368394816252</v>
      </c>
      <c r="F58" s="52"/>
      <c r="G58" s="52"/>
      <c r="H58" s="53"/>
      <c r="I58" s="54" t="s">
        <v>43</v>
      </c>
      <c r="J58" s="55"/>
      <c r="K58" s="56">
        <f>SUM(SUM(-180,PRODUCT(2,SUM(CODE(MID(C58,1,1)),-65),10)),PRODUCT((SUM(CODE(MID(C58,3,1)),-48)),2),PRODUCT(SUM(CODE(MID(C58,5,1)),-65),1/12),1/24)</f>
        <v>17.958333333333336</v>
      </c>
      <c r="L58" s="56">
        <f>SUM(SUM(-90,PRODUCT(SUM(CODE(MID(C58,2,1)),-65),10)),SUM(CODE(MID(C58,4,1)),-48),PRODUCT(SUM(CODE(RIGHT(C58,1)),-65),1/24),1/48)</f>
        <v>40.645833333333336</v>
      </c>
      <c r="M58" s="47" t="str">
        <f>I$1</f>
        <v>JO62QN</v>
      </c>
      <c r="N58" s="56">
        <f>SUM(SUM(-180,PRODUCT(2,SUM(CODE(MID(M58,1,1)),-65),10)),PRODUCT((SUM(CODE(MID(M58,3,1)),-48)),2),PRODUCT(SUM(CODE(MID(M58,5,1)),-65),1/12),1/24)</f>
        <v>13.375</v>
      </c>
      <c r="O58" s="56">
        <f>SUM(SUM(-90,PRODUCT(SUM(CODE(MID(M58,2,1)),-65),10)),SUM(CODE(MID(M58,4,1)),-48),PRODUCT(SUM(CODE(RIGHT(M58,1)),-65),1/24),1/48)</f>
        <v>52.5625</v>
      </c>
      <c r="P58" s="57">
        <f>SIN(PRODUCT(PI()/180,O58))</f>
        <v>0.7940169238552975</v>
      </c>
      <c r="Q58" s="57">
        <f>SIN(PRODUCT(PI()/180,L58))</f>
        <v>0.6513813824270567</v>
      </c>
      <c r="R58" s="57">
        <f>COS(PRODUCT(PI()/180,O58))</f>
        <v>0.6078956527491957</v>
      </c>
      <c r="S58" s="57">
        <f>COS(PRODUCT(PI()/180,L58))</f>
        <v>0.7587504824561342</v>
      </c>
      <c r="T58" s="57">
        <f>COS(PRODUCT(PI()/180,SUM(K58,-N58)))</f>
        <v>0.9968021652056576</v>
      </c>
      <c r="U58" s="57">
        <f>SUM(PRODUCT(Q58,P58),PRODUCT(S58,R58,T58))</f>
        <v>0.9769739884362829</v>
      </c>
      <c r="V58" s="57">
        <f>ACOS(U58)</f>
        <v>0.21501127601344036</v>
      </c>
      <c r="W58" s="57">
        <f>SIN(V58)</f>
        <v>0.21335844468617066</v>
      </c>
      <c r="X58" s="57">
        <f>PRODUCT(SUM(Q58,-PRODUCT(P58,U58)),PRODUCT(1/R58,1/W58))</f>
        <v>-0.9587726599228884</v>
      </c>
      <c r="Y58" s="58">
        <f>IF(K58=N58,IF(L58&gt;O58,0,180),PRODUCT(180,1/PI(),ACOS(X58)))</f>
        <v>163.49050600062296</v>
      </c>
    </row>
    <row r="59" spans="1:25" s="59" customFormat="1" ht="12">
      <c r="A59" s="61">
        <v>50.037</v>
      </c>
      <c r="B59" s="73" t="s">
        <v>173</v>
      </c>
      <c r="C59" s="63" t="s">
        <v>174</v>
      </c>
      <c r="D59" s="51">
        <f>IF(AND(N59&gt;K59,Y59&lt;180),SUM(360,-Y59),Y59)</f>
        <v>77.42377216981959</v>
      </c>
      <c r="E59" s="51">
        <f>PRODUCT(6371,ACOS(SUM(PRODUCT(COS(PRODUCT(PI()/180,O59)),COS(PRODUCT(PI()/180,L59)),COS(PRODUCT(PI()/180,SUM(K59,-N59)))),PRODUCT(SIN(PRODUCT(PI()/180,O59)),SIN(PRODUCT(PI()/180,L59))))))</f>
        <v>324.66031095133815</v>
      </c>
      <c r="F59" s="53"/>
      <c r="G59" s="53"/>
      <c r="H59" s="53"/>
      <c r="I59" s="54" t="s">
        <v>175</v>
      </c>
      <c r="J59" s="55"/>
      <c r="K59" s="56">
        <f>SUM(SUM(-180,PRODUCT(2,SUM(CODE(MID(C59,1,1)),-65),10)),PRODUCT((SUM(CODE(MID(C59,3,1)),-48)),2),PRODUCT(SUM(CODE(MID(C59,5,1)),-65),1/12),1/24)</f>
        <v>18.125</v>
      </c>
      <c r="L59" s="56">
        <f>SUM(SUM(-90,PRODUCT(SUM(CODE(MID(C59,2,1)),-65),10)),SUM(CODE(MID(C59,4,1)),-48),PRODUCT(SUM(CODE(RIGHT(C59,1)),-65),1/24),1/48)</f>
        <v>53.10416666666667</v>
      </c>
      <c r="M59" s="47" t="str">
        <f>I$1</f>
        <v>JO62QN</v>
      </c>
      <c r="N59" s="56">
        <f>SUM(SUM(-180,PRODUCT(2,SUM(CODE(MID(M59,1,1)),-65),10)),PRODUCT((SUM(CODE(MID(M59,3,1)),-48)),2),PRODUCT(SUM(CODE(MID(M59,5,1)),-65),1/12),1/24)</f>
        <v>13.375</v>
      </c>
      <c r="O59" s="56">
        <f>SUM(SUM(-90,PRODUCT(SUM(CODE(MID(M59,2,1)),-65),10)),SUM(CODE(MID(M59,4,1)),-48),PRODUCT(SUM(CODE(RIGHT(M59,1)),-65),1/24),1/48)</f>
        <v>52.5625</v>
      </c>
      <c r="P59" s="57">
        <f>SIN(PRODUCT(PI()/180,O59))</f>
        <v>0.7940169238552975</v>
      </c>
      <c r="Q59" s="57">
        <f>SIN(PRODUCT(PI()/180,L59))</f>
        <v>0.7997283201634351</v>
      </c>
      <c r="R59" s="57">
        <f>COS(PRODUCT(PI()/180,O59))</f>
        <v>0.6078956527491957</v>
      </c>
      <c r="S59" s="57">
        <f>COS(PRODUCT(PI()/180,L59))</f>
        <v>0.6003620690288238</v>
      </c>
      <c r="T59" s="57">
        <f>COS(PRODUCT(PI()/180,SUM(K59,-N59)))</f>
        <v>0.9965655024977614</v>
      </c>
      <c r="U59" s="57">
        <f>SUM(PRODUCT(Q59,P59),PRODUCT(S59,R59,T59))</f>
        <v>0.9987018669401284</v>
      </c>
      <c r="V59" s="57">
        <f>ACOS(U59)</f>
        <v>0.05095908192612434</v>
      </c>
      <c r="W59" s="57">
        <f>SIN(V59)</f>
        <v>0.05093702946091421</v>
      </c>
      <c r="X59" s="57">
        <f>PRODUCT(SUM(Q59,-PRODUCT(P59,U59)),PRODUCT(1/R59,1/W59))</f>
        <v>0.2177383121973181</v>
      </c>
      <c r="Y59" s="58">
        <f>IF(K59=N59,IF(L59&gt;O59,0,180),PRODUCT(180,1/PI(),ACOS(X59)))</f>
        <v>77.42377216981959</v>
      </c>
    </row>
    <row r="60" spans="1:25" s="59" customFormat="1" ht="12">
      <c r="A60" s="48">
        <v>50.037</v>
      </c>
      <c r="B60" s="50" t="s">
        <v>176</v>
      </c>
      <c r="C60" s="50" t="s">
        <v>177</v>
      </c>
      <c r="D60" s="51">
        <f>IF(AND(N60&gt;K60,Y60&lt;180),SUM(360,-Y60),Y60)</f>
        <v>34.35908419826262</v>
      </c>
      <c r="E60" s="51">
        <f>PRODUCT(6371,ACOS(SUM(PRODUCT(COS(PRODUCT(PI()/180,O60)),COS(PRODUCT(PI()/180,L60)),COS(PRODUCT(PI()/180,SUM(K60,-N60)))),PRODUCT(SIN(PRODUCT(PI()/180,O60)),SIN(PRODUCT(PI()/180,L60))))))</f>
        <v>897.3912801647045</v>
      </c>
      <c r="F60" s="52">
        <v>15</v>
      </c>
      <c r="G60" s="52" t="s">
        <v>36</v>
      </c>
      <c r="H60" s="53"/>
      <c r="I60" s="54" t="s">
        <v>43</v>
      </c>
      <c r="J60" s="55"/>
      <c r="K60" s="56">
        <f>SUM(SUM(-180,PRODUCT(2,SUM(CODE(MID(C60,1,1)),-65),10)),PRODUCT((SUM(CODE(MID(C60,3,1)),-48)),2),PRODUCT(SUM(CODE(MID(C60,5,1)),-65),1/12),1/24)</f>
        <v>22.208333333333336</v>
      </c>
      <c r="L60" s="56">
        <f>SUM(SUM(-90,PRODUCT(SUM(CODE(MID(C60,2,1)),-65),10)),SUM(CODE(MID(C60,4,1)),-48),PRODUCT(SUM(CODE(RIGHT(C60,1)),-65),1/24),1/48)</f>
        <v>58.9375</v>
      </c>
      <c r="M60" s="47" t="str">
        <f>I$1</f>
        <v>JO62QN</v>
      </c>
      <c r="N60" s="56">
        <f>SUM(SUM(-180,PRODUCT(2,SUM(CODE(MID(M60,1,1)),-65),10)),PRODUCT((SUM(CODE(MID(M60,3,1)),-48)),2),PRODUCT(SUM(CODE(MID(M60,5,1)),-65),1/12),1/24)</f>
        <v>13.375</v>
      </c>
      <c r="O60" s="56">
        <f>SUM(SUM(-90,PRODUCT(SUM(CODE(MID(M60,2,1)),-65),10)),SUM(CODE(MID(M60,4,1)),-48),PRODUCT(SUM(CODE(RIGHT(M60,1)),-65),1/24),1/48)</f>
        <v>52.5625</v>
      </c>
      <c r="P60" s="57">
        <f>SIN(PRODUCT(PI()/180,O60))</f>
        <v>0.7940169238552975</v>
      </c>
      <c r="Q60" s="57">
        <f>SIN(PRODUCT(PI()/180,L60))</f>
        <v>0.8566049714505712</v>
      </c>
      <c r="R60" s="57">
        <f>COS(PRODUCT(PI()/180,O60))</f>
        <v>0.6078956527491957</v>
      </c>
      <c r="S60" s="57">
        <f>COS(PRODUCT(PI()/180,L60))</f>
        <v>0.5159727927770669</v>
      </c>
      <c r="T60" s="57">
        <f>COS(PRODUCT(PI()/180,SUM(K60,-N60)))</f>
        <v>0.988139210660076</v>
      </c>
      <c r="U60" s="57">
        <f>SUM(PRODUCT(Q60,P60),PRODUCT(S60,R60,T60))</f>
        <v>0.9900962351283789</v>
      </c>
      <c r="V60" s="57">
        <f>ACOS(U60)</f>
        <v>0.14085563964286682</v>
      </c>
      <c r="W60" s="57">
        <f>SIN(V60)</f>
        <v>0.14039033152111985</v>
      </c>
      <c r="X60" s="57">
        <f>PRODUCT(SUM(Q60,-PRODUCT(P60,U60)),PRODUCT(1/R60,1/W60))</f>
        <v>0.825516739525716</v>
      </c>
      <c r="Y60" s="58">
        <f>IF(K60=N60,IF(L60&gt;O60,0,180),PRODUCT(180,1/PI(),ACOS(X60)))</f>
        <v>34.35908419826262</v>
      </c>
    </row>
    <row r="61" spans="1:25" s="59" customFormat="1" ht="12">
      <c r="A61" s="64">
        <v>50.039</v>
      </c>
      <c r="B61" s="65" t="s">
        <v>178</v>
      </c>
      <c r="C61" s="65" t="s">
        <v>179</v>
      </c>
      <c r="D61" s="51">
        <f>IF(AND(N61&gt;K61,Y61&lt;180),SUM(360,-Y61),Y61)</f>
        <v>291.1048096318976</v>
      </c>
      <c r="E61" s="51">
        <f>PRODUCT(6371,ACOS(SUM(PRODUCT(COS(PRODUCT(PI()/180,O61)),COS(PRODUCT(PI()/180,L61)),COS(PRODUCT(PI()/180,SUM(K61,-N61)))),PRODUCT(SIN(PRODUCT(PI()/180,O61)),SIN(PRODUCT(PI()/180,L61))))))</f>
        <v>4601.556230499258</v>
      </c>
      <c r="F61" s="52"/>
      <c r="G61" s="52"/>
      <c r="H61" s="53"/>
      <c r="I61" s="54" t="s">
        <v>43</v>
      </c>
      <c r="J61" s="55"/>
      <c r="K61" s="56">
        <f>SUM(SUM(-180,PRODUCT(2,SUM(CODE(MID(C61,1,1)),-65),10)),PRODUCT((SUM(CODE(MID(C61,3,1)),-48)),2),PRODUCT(SUM(CODE(MID(C61,5,1)),-65),1/12),1/24)</f>
        <v>-53.208333333333336</v>
      </c>
      <c r="L61" s="56">
        <f>SUM(SUM(-90,PRODUCT(SUM(CODE(MID(C61,2,1)),-65),10)),SUM(CODE(MID(C61,4,1)),-48),PRODUCT(SUM(CODE(RIGHT(C61,1)),-65),1/24),1/48)</f>
        <v>47.770833333333336</v>
      </c>
      <c r="M61" s="47" t="str">
        <f>I$1</f>
        <v>JO62QN</v>
      </c>
      <c r="N61" s="56">
        <f>SUM(SUM(-180,PRODUCT(2,SUM(CODE(MID(M61,1,1)),-65),10)),PRODUCT((SUM(CODE(MID(M61,3,1)),-48)),2),PRODUCT(SUM(CODE(MID(M61,5,1)),-65),1/12),1/24)</f>
        <v>13.375</v>
      </c>
      <c r="O61" s="56">
        <f>SUM(SUM(-90,PRODUCT(SUM(CODE(MID(M61,2,1)),-65),10)),SUM(CODE(MID(M61,4,1)),-48),PRODUCT(SUM(CODE(RIGHT(M61,1)),-65),1/24),1/48)</f>
        <v>52.5625</v>
      </c>
      <c r="P61" s="57">
        <f>SIN(PRODUCT(PI()/180,O61))</f>
        <v>0.7940169238552975</v>
      </c>
      <c r="Q61" s="57">
        <f>SIN(PRODUCT(PI()/180,L61))</f>
        <v>0.7404625580186559</v>
      </c>
      <c r="R61" s="57">
        <f>COS(PRODUCT(PI()/180,O61))</f>
        <v>0.6078956527491957</v>
      </c>
      <c r="S61" s="57">
        <f>COS(PRODUCT(PI()/180,L61))</f>
        <v>0.6720976120865693</v>
      </c>
      <c r="T61" s="57">
        <f>COS(PRODUCT(PI()/180,SUM(K61,-N61)))</f>
        <v>0.3974148378275526</v>
      </c>
      <c r="U61" s="57">
        <f>SUM(PRODUCT(Q61,P61),PRODUCT(S61,R61,T61))</f>
        <v>0.7503096818492548</v>
      </c>
      <c r="V61" s="57">
        <f>ACOS(U61)</f>
        <v>0.7222659285040433</v>
      </c>
      <c r="W61" s="57">
        <f>SIN(V61)</f>
        <v>0.6610865157627026</v>
      </c>
      <c r="X61" s="57">
        <f>PRODUCT(SUM(Q61,-PRODUCT(P61,U61)),PRODUCT(1/R61,1/W61))</f>
        <v>0.3600751226214072</v>
      </c>
      <c r="Y61" s="58">
        <f>IF(K61=N61,IF(L61&gt;O61,0,180),PRODUCT(180,1/PI(),ACOS(X61)))</f>
        <v>68.8951903681024</v>
      </c>
    </row>
    <row r="62" spans="1:25" s="59" customFormat="1" ht="12">
      <c r="A62" s="48">
        <v>50.04</v>
      </c>
      <c r="B62" s="50" t="s">
        <v>180</v>
      </c>
      <c r="C62" s="50" t="s">
        <v>181</v>
      </c>
      <c r="D62" s="51">
        <f>IF(AND(N62&gt;K62,Y62&lt;180),SUM(360,-Y62),Y62)</f>
        <v>149.66675701466426</v>
      </c>
      <c r="E62" s="51">
        <f>PRODUCT(6371,ACOS(SUM(PRODUCT(COS(PRODUCT(PI()/180,O62)),COS(PRODUCT(PI()/180,L62)),COS(PRODUCT(PI()/180,SUM(K62,-N62)))),PRODUCT(SIN(PRODUCT(PI()/180,O62)),SIN(PRODUCT(PI()/180,L62))))))</f>
        <v>1807.8061930688039</v>
      </c>
      <c r="F62" s="52">
        <v>25</v>
      </c>
      <c r="G62" s="52" t="s">
        <v>76</v>
      </c>
      <c r="H62" s="53"/>
      <c r="I62" s="54" t="s">
        <v>88</v>
      </c>
      <c r="J62" s="55"/>
      <c r="K62" s="56">
        <f>SUM(SUM(-180,PRODUCT(2,SUM(CODE(MID(C62,1,1)),-65),10)),PRODUCT((SUM(CODE(MID(C62,3,1)),-48)),2),PRODUCT(SUM(CODE(MID(C62,5,1)),-65),1/12),1/24)</f>
        <v>23.708333333333336</v>
      </c>
      <c r="L62" s="56">
        <f>SUM(SUM(-90,PRODUCT(SUM(CODE(MID(C62,2,1)),-65),10)),SUM(CODE(MID(C62,4,1)),-48),PRODUCT(SUM(CODE(RIGHT(C62,1)),-65),1/24),1/48)</f>
        <v>37.97916666666667</v>
      </c>
      <c r="M62" s="47" t="str">
        <f>I$1</f>
        <v>JO62QN</v>
      </c>
      <c r="N62" s="56">
        <f>SUM(SUM(-180,PRODUCT(2,SUM(CODE(MID(M62,1,1)),-65),10)),PRODUCT((SUM(CODE(MID(M62,3,1)),-48)),2),PRODUCT(SUM(CODE(MID(M62,5,1)),-65),1/12),1/24)</f>
        <v>13.375</v>
      </c>
      <c r="O62" s="56">
        <f>SUM(SUM(-90,PRODUCT(SUM(CODE(MID(M62,2,1)),-65),10)),SUM(CODE(MID(M62,4,1)),-48),PRODUCT(SUM(CODE(RIGHT(M62,1)),-65),1/24),1/48)</f>
        <v>52.5625</v>
      </c>
      <c r="P62" s="57">
        <f>SIN(PRODUCT(PI()/180,O62))</f>
        <v>0.7940169238552975</v>
      </c>
      <c r="Q62" s="57">
        <f>SIN(PRODUCT(PI()/180,L62))</f>
        <v>0.6153749058372677</v>
      </c>
      <c r="R62" s="57">
        <f>COS(PRODUCT(PI()/180,O62))</f>
        <v>0.6078956527491957</v>
      </c>
      <c r="S62" s="57">
        <f>COS(PRODUCT(PI()/180,L62))</f>
        <v>0.788234562339012</v>
      </c>
      <c r="T62" s="57">
        <f>COS(PRODUCT(PI()/180,SUM(K62,-N62)))</f>
        <v>0.9837808485225588</v>
      </c>
      <c r="U62" s="57">
        <f>SUM(PRODUCT(Q62,P62),PRODUCT(S62,R62,T62))</f>
        <v>0.9600108141442578</v>
      </c>
      <c r="V62" s="57">
        <f>ACOS(U62)</f>
        <v>0.28375548470707956</v>
      </c>
      <c r="W62" s="57">
        <f>SIN(V62)</f>
        <v>0.27996292026995157</v>
      </c>
      <c r="X62" s="57">
        <f>PRODUCT(SUM(Q62,-PRODUCT(P62,U62)),PRODUCT(1/R62,1/W62))</f>
        <v>-0.863102678601185</v>
      </c>
      <c r="Y62" s="58">
        <f>IF(K62=N62,IF(L62&gt;O62,0,180),PRODUCT(180,1/PI(),ACOS(X62)))</f>
        <v>149.66675701466426</v>
      </c>
    </row>
    <row r="63" spans="1:25" s="59" customFormat="1" ht="12">
      <c r="A63" s="48">
        <v>50.042</v>
      </c>
      <c r="B63" s="50" t="s">
        <v>182</v>
      </c>
      <c r="C63" s="50" t="s">
        <v>183</v>
      </c>
      <c r="D63" s="51">
        <f>IF(AND(N63&gt;K63,Y63&lt;180),SUM(360,-Y63),Y63)</f>
        <v>266.37958309374375</v>
      </c>
      <c r="E63" s="51">
        <f>PRODUCT(6371,ACOS(SUM(PRODUCT(COS(PRODUCT(PI()/180,O63)),COS(PRODUCT(PI()/180,L63)),COS(PRODUCT(PI()/180,SUM(K63,-N63)))),PRODUCT(SIN(PRODUCT(PI()/180,O63)),SIN(PRODUCT(PI()/180,L63))))))</f>
        <v>1277.3401931166293</v>
      </c>
      <c r="F63" s="52">
        <v>40</v>
      </c>
      <c r="G63" s="52" t="s">
        <v>82</v>
      </c>
      <c r="H63" s="53"/>
      <c r="I63" s="54" t="s">
        <v>43</v>
      </c>
      <c r="J63" s="55"/>
      <c r="K63" s="56">
        <f>SUM(SUM(-180,PRODUCT(2,SUM(CODE(MID(C63,1,1)),-65),10)),PRODUCT((SUM(CODE(MID(C63,3,1)),-48)),2),PRODUCT(SUM(CODE(MID(C63,5,1)),-65),1/12),1/24)</f>
        <v>-4.791666666666667</v>
      </c>
      <c r="L63" s="56">
        <f>SUM(SUM(-90,PRODUCT(SUM(CODE(MID(C63,2,1)),-65),10)),SUM(CODE(MID(C63,4,1)),-48),PRODUCT(SUM(CODE(RIGHT(C63,1)),-65),1/24),1/48)</f>
        <v>50.395833333333336</v>
      </c>
      <c r="M63" s="47" t="str">
        <f>I$1</f>
        <v>JO62QN</v>
      </c>
      <c r="N63" s="56">
        <f>SUM(SUM(-180,PRODUCT(2,SUM(CODE(MID(M63,1,1)),-65),10)),PRODUCT((SUM(CODE(MID(M63,3,1)),-48)),2),PRODUCT(SUM(CODE(MID(M63,5,1)),-65),1/12),1/24)</f>
        <v>13.375</v>
      </c>
      <c r="O63" s="56">
        <f>SUM(SUM(-90,PRODUCT(SUM(CODE(MID(M63,2,1)),-65),10)),SUM(CODE(MID(M63,4,1)),-48),PRODUCT(SUM(CODE(RIGHT(M63,1)),-65),1/24),1/48)</f>
        <v>52.5625</v>
      </c>
      <c r="P63" s="57">
        <f>SIN(PRODUCT(PI()/180,O63))</f>
        <v>0.7940169238552975</v>
      </c>
      <c r="Q63" s="57">
        <f>SIN(PRODUCT(PI()/180,L63))</f>
        <v>0.770466885957767</v>
      </c>
      <c r="R63" s="57">
        <f>COS(PRODUCT(PI()/180,O63))</f>
        <v>0.6078956527491957</v>
      </c>
      <c r="S63" s="57">
        <f>COS(PRODUCT(PI()/180,L63))</f>
        <v>0.637480021367369</v>
      </c>
      <c r="T63" s="57">
        <f>COS(PRODUCT(PI()/180,SUM(K63,-N63)))</f>
        <v>0.9501535998387312</v>
      </c>
      <c r="U63" s="57">
        <f>SUM(PRODUCT(Q63,P63),PRODUCT(S63,R63,T63))</f>
        <v>0.9799685369534219</v>
      </c>
      <c r="V63" s="57">
        <f>ACOS(U63)</f>
        <v>0.20049288857583258</v>
      </c>
      <c r="W63" s="57">
        <f>SIN(V63)</f>
        <v>0.19915237026299681</v>
      </c>
      <c r="X63" s="57">
        <f>PRODUCT(SUM(Q63,-PRODUCT(P63,U63)),PRODUCT(1/R63,1/W63))</f>
        <v>-0.06314615461245984</v>
      </c>
      <c r="Y63" s="58">
        <f>IF(K63=N63,IF(L63&gt;O63,0,180),PRODUCT(180,1/PI(),ACOS(X63)))</f>
        <v>93.62041690625627</v>
      </c>
    </row>
    <row r="64" spans="1:25" s="59" customFormat="1" ht="12">
      <c r="A64" s="48">
        <v>50.042</v>
      </c>
      <c r="B64" s="50" t="s">
        <v>184</v>
      </c>
      <c r="C64" s="50" t="s">
        <v>185</v>
      </c>
      <c r="D64" s="51">
        <f>IF(AND(N64&gt;K64,Y64&lt;180),SUM(360,-Y64),Y64)</f>
        <v>212.3804647144181</v>
      </c>
      <c r="E64" s="51">
        <f>PRODUCT(6371,ACOS(SUM(PRODUCT(COS(PRODUCT(PI()/180,O64)),COS(PRODUCT(PI()/180,L64)),COS(PRODUCT(PI()/180,SUM(K64,-N64)))),PRODUCT(SIN(PRODUCT(PI()/180,O64)),SIN(PRODUCT(PI()/180,L64))))))</f>
        <v>1652.3995660143917</v>
      </c>
      <c r="F64" s="52"/>
      <c r="G64" s="52"/>
      <c r="H64" s="53"/>
      <c r="I64" s="54" t="s">
        <v>43</v>
      </c>
      <c r="J64" s="55"/>
      <c r="K64" s="56">
        <f>SUM(SUM(-180,PRODUCT(2,SUM(CODE(MID(C64,1,1)),-65),10)),PRODUCT((SUM(CODE(MID(C64,3,1)),-48)),2),PRODUCT(SUM(CODE(MID(C64,5,1)),-65),1/12),1/24)</f>
        <v>3.1249999999999996</v>
      </c>
      <c r="L64" s="56">
        <f>SUM(SUM(-90,PRODUCT(SUM(CODE(MID(C64,2,1)),-65),10)),SUM(CODE(MID(C64,4,1)),-48),PRODUCT(SUM(CODE(RIGHT(C64,1)),-65),1/24),1/48)</f>
        <v>39.47916666666667</v>
      </c>
      <c r="M64" s="47" t="str">
        <f>I$1</f>
        <v>JO62QN</v>
      </c>
      <c r="N64" s="56">
        <f>SUM(SUM(-180,PRODUCT(2,SUM(CODE(MID(M64,1,1)),-65),10)),PRODUCT((SUM(CODE(MID(M64,3,1)),-48)),2),PRODUCT(SUM(CODE(MID(M64,5,1)),-65),1/12),1/24)</f>
        <v>13.375</v>
      </c>
      <c r="O64" s="56">
        <f>SUM(SUM(-90,PRODUCT(SUM(CODE(MID(M64,2,1)),-65),10)),SUM(CODE(MID(M64,4,1)),-48),PRODUCT(SUM(CODE(RIGHT(M64,1)),-65),1/24),1/48)</f>
        <v>52.5625</v>
      </c>
      <c r="P64" s="57">
        <f>SIN(PRODUCT(PI()/180,O64))</f>
        <v>0.7940169238552975</v>
      </c>
      <c r="Q64" s="57">
        <f>SIN(PRODUCT(PI()/180,L64))</f>
        <v>0.6357976076191959</v>
      </c>
      <c r="R64" s="57">
        <f>COS(PRODUCT(PI()/180,O64))</f>
        <v>0.6078956527491957</v>
      </c>
      <c r="S64" s="57">
        <f>COS(PRODUCT(PI()/180,L64))</f>
        <v>0.7718558169410314</v>
      </c>
      <c r="T64" s="57">
        <f>COS(PRODUCT(PI()/180,SUM(K64,-N64)))</f>
        <v>0.9840406976462909</v>
      </c>
      <c r="U64" s="57">
        <f>SUM(PRODUCT(Q64,P64),PRODUCT(S64,R64,T64))</f>
        <v>0.9665536271862063</v>
      </c>
      <c r="V64" s="57">
        <f>ACOS(U64)</f>
        <v>0.2593626692849461</v>
      </c>
      <c r="W64" s="57">
        <f>SIN(V64)</f>
        <v>0.2564645897062363</v>
      </c>
      <c r="X64" s="57">
        <f>PRODUCT(SUM(Q64,-PRODUCT(P64,U64)),PRODUCT(1/R64,1/W64))</f>
        <v>-0.8445105692754352</v>
      </c>
      <c r="Y64" s="58">
        <f>IF(K64=N64,IF(L64&gt;O64,0,180),PRODUCT(180,1/PI(),ACOS(X64)))</f>
        <v>147.6195352855819</v>
      </c>
    </row>
    <row r="65" spans="1:25" s="59" customFormat="1" ht="12">
      <c r="A65" s="64">
        <v>50.044</v>
      </c>
      <c r="B65" s="65" t="s">
        <v>186</v>
      </c>
      <c r="C65" s="65" t="s">
        <v>187</v>
      </c>
      <c r="D65" s="51">
        <f>IF(AND(N65&gt;K65,Y65&lt;180),SUM(360,-Y65),Y65)</f>
        <v>164.97723179791703</v>
      </c>
      <c r="E65" s="51">
        <f>PRODUCT(6371,ACOS(SUM(PRODUCT(COS(PRODUCT(PI()/180,O65)),COS(PRODUCT(PI()/180,L65)),COS(PRODUCT(PI()/180,SUM(K65,-N65)))),PRODUCT(SIN(PRODUCT(PI()/180,O65)),SIN(PRODUCT(PI()/180,L65))))))</f>
        <v>8643.96433994575</v>
      </c>
      <c r="F65" s="52">
        <v>15</v>
      </c>
      <c r="G65" s="52" t="s">
        <v>188</v>
      </c>
      <c r="H65" s="53"/>
      <c r="I65" s="54" t="s">
        <v>43</v>
      </c>
      <c r="J65" s="55"/>
      <c r="K65" s="56">
        <f>SUM(SUM(-180,PRODUCT(2,SUM(CODE(MID(C65,1,1)),-65),10)),PRODUCT((SUM(CODE(MID(C65,3,1)),-48)),2),PRODUCT(SUM(CODE(MID(C65,5,1)),-65),1/12),1/24)</f>
        <v>29.458333333333332</v>
      </c>
      <c r="L65" s="56">
        <f>SUM(SUM(-90,PRODUCT(SUM(CODE(MID(C65,2,1)),-65),10)),SUM(CODE(MID(C65,4,1)),-48),PRODUCT(SUM(CODE(RIGHT(C65,1)),-65),1/24),1/48)</f>
        <v>-23.895833333333336</v>
      </c>
      <c r="M65" s="47" t="str">
        <f>I$1</f>
        <v>JO62QN</v>
      </c>
      <c r="N65" s="56">
        <f>SUM(SUM(-180,PRODUCT(2,SUM(CODE(MID(M65,1,1)),-65),10)),PRODUCT((SUM(CODE(MID(M65,3,1)),-48)),2),PRODUCT(SUM(CODE(MID(M65,5,1)),-65),1/12),1/24)</f>
        <v>13.375</v>
      </c>
      <c r="O65" s="56">
        <f>SUM(SUM(-90,PRODUCT(SUM(CODE(MID(M65,2,1)),-65),10)),SUM(CODE(MID(M65,4,1)),-48),PRODUCT(SUM(CODE(RIGHT(M65,1)),-65),1/24),1/48)</f>
        <v>52.5625</v>
      </c>
      <c r="P65" s="57">
        <f>SIN(PRODUCT(PI()/180,O65))</f>
        <v>0.7940169238552975</v>
      </c>
      <c r="Q65" s="57">
        <f>SIN(PRODUCT(PI()/180,L65))</f>
        <v>-0.4050750992848003</v>
      </c>
      <c r="R65" s="57">
        <f>COS(PRODUCT(PI()/180,O65))</f>
        <v>0.6078956527491957</v>
      </c>
      <c r="S65" s="57">
        <f>COS(PRODUCT(PI()/180,L65))</f>
        <v>0.9142834155443318</v>
      </c>
      <c r="T65" s="57">
        <f>COS(PRODUCT(PI()/180,SUM(K65,-N65)))</f>
        <v>0.9608597810705722</v>
      </c>
      <c r="U65" s="57">
        <f>SUM(PRODUCT(Q65,P65),PRODUCT(S65,R65,T65))</f>
        <v>0.2123987296652105</v>
      </c>
      <c r="V65" s="57">
        <f>ACOS(U65)</f>
        <v>1.3567672798533592</v>
      </c>
      <c r="W65" s="57">
        <f>SIN(V65)</f>
        <v>0.9771830839902034</v>
      </c>
      <c r="X65" s="57">
        <f>PRODUCT(SUM(Q65,-PRODUCT(P65,U65)),PRODUCT(1/R65,1/W65))</f>
        <v>-0.9658229004909268</v>
      </c>
      <c r="Y65" s="58">
        <f>IF(K65=N65,IF(L65&gt;O65,0,180),PRODUCT(180,1/PI(),ACOS(X65)))</f>
        <v>164.97723179791703</v>
      </c>
    </row>
    <row r="66" spans="1:25" s="59" customFormat="1" ht="13.5">
      <c r="A66" s="68">
        <v>50.045</v>
      </c>
      <c r="B66" s="70" t="s">
        <v>189</v>
      </c>
      <c r="C66" s="50" t="s">
        <v>190</v>
      </c>
      <c r="D66" s="51">
        <f>IF(AND(N66&gt;K66,Y66&lt;180),SUM(360,-Y66),Y66)</f>
        <v>308.37122130194905</v>
      </c>
      <c r="E66" s="51">
        <f>PRODUCT(6371,ACOS(SUM(PRODUCT(COS(PRODUCT(PI()/180,O66)),COS(PRODUCT(PI()/180,L66)),COS(PRODUCT(PI()/180,SUM(K66,-N66)))),PRODUCT(SIN(PRODUCT(PI()/180,O66)),SIN(PRODUCT(PI()/180,L66))))))</f>
        <v>3640.2378837669526</v>
      </c>
      <c r="F66" s="52">
        <v>20</v>
      </c>
      <c r="G66" s="52" t="s">
        <v>51</v>
      </c>
      <c r="H66" s="53"/>
      <c r="I66" s="54" t="s">
        <v>37</v>
      </c>
      <c r="J66" s="55"/>
      <c r="K66" s="56">
        <f>SUM(SUM(-180,PRODUCT(2,SUM(CODE(MID(C66,1,1)),-65),10)),PRODUCT((SUM(CODE(MID(C66,3,1)),-48)),2),PRODUCT(SUM(CODE(MID(C66,5,1)),-65),1/12),1/24)</f>
        <v>-46.625</v>
      </c>
      <c r="L66" s="56">
        <f>SUM(SUM(-90,PRODUCT(SUM(CODE(MID(C66,2,1)),-65),10)),SUM(CODE(MID(C66,4,1)),-48),PRODUCT(SUM(CODE(RIGHT(C66,1)),-65),1/24),1/48)</f>
        <v>60.6875</v>
      </c>
      <c r="M66" s="47" t="str">
        <f>I$1</f>
        <v>JO62QN</v>
      </c>
      <c r="N66" s="56">
        <f>SUM(SUM(-180,PRODUCT(2,SUM(CODE(MID(M66,1,1)),-65),10)),PRODUCT((SUM(CODE(MID(M66,3,1)),-48)),2),PRODUCT(SUM(CODE(MID(M66,5,1)),-65),1/12),1/24)</f>
        <v>13.375</v>
      </c>
      <c r="O66" s="56">
        <f>SUM(SUM(-90,PRODUCT(SUM(CODE(MID(M66,2,1)),-65),10)),SUM(CODE(MID(M66,4,1)),-48),PRODUCT(SUM(CODE(RIGHT(M66,1)),-65),1/24),1/48)</f>
        <v>52.5625</v>
      </c>
      <c r="P66" s="57">
        <f>SIN(PRODUCT(PI()/180,O66))</f>
        <v>0.7940169238552975</v>
      </c>
      <c r="Q66" s="57">
        <f>SIN(PRODUCT(PI()/180,L66))</f>
        <v>0.8719624849907011</v>
      </c>
      <c r="R66" s="57">
        <f>COS(PRODUCT(PI()/180,O66))</f>
        <v>0.6078956527491957</v>
      </c>
      <c r="S66" s="57">
        <f>COS(PRODUCT(PI()/180,L66))</f>
        <v>0.48957269610226567</v>
      </c>
      <c r="T66" s="57">
        <f>COS(PRODUCT(PI()/180,SUM(K66,-N66)))</f>
        <v>0.5000000000000001</v>
      </c>
      <c r="U66" s="57">
        <f>SUM(PRODUCT(Q66,P66),PRODUCT(S66,R66,T66))</f>
        <v>0.8411575268821727</v>
      </c>
      <c r="V66" s="57">
        <f>ACOS(U66)</f>
        <v>0.5713762178256087</v>
      </c>
      <c r="W66" s="57">
        <f>SIN(V66)</f>
        <v>0.5407901764727859</v>
      </c>
      <c r="X66" s="57">
        <f>PRODUCT(SUM(Q66,-PRODUCT(P66,U66)),PRODUCT(1/R66,1/W66))</f>
        <v>0.6207540660121318</v>
      </c>
      <c r="Y66" s="58">
        <f>IF(K66=N66,IF(L66&gt;O66,0,180),PRODUCT(180,1/PI(),ACOS(X66)))</f>
        <v>51.628778698050944</v>
      </c>
    </row>
    <row r="67" spans="1:25" s="59" customFormat="1" ht="12">
      <c r="A67" s="61">
        <v>50.045</v>
      </c>
      <c r="B67" s="62" t="s">
        <v>191</v>
      </c>
      <c r="C67" s="63" t="s">
        <v>192</v>
      </c>
      <c r="D67" s="51">
        <f>IF(AND(N67&gt;K67,Y67&lt;180),SUM(360,-Y67),Y67)</f>
        <v>178.1712173056157</v>
      </c>
      <c r="E67" s="51">
        <f>PRODUCT(6371,ACOS(SUM(PRODUCT(COS(PRODUCT(PI()/180,O67)),COS(PRODUCT(PI()/180,L67)),COS(PRODUCT(PI()/180,SUM(K67,-N67)))),PRODUCT(SIN(PRODUCT(PI()/180,O67)),SIN(PRODUCT(PI()/180,L67))))))</f>
        <v>380.0958042219885</v>
      </c>
      <c r="F67" s="53"/>
      <c r="G67" s="53"/>
      <c r="H67" s="53"/>
      <c r="I67" s="54" t="s">
        <v>193</v>
      </c>
      <c r="J67" s="55"/>
      <c r="K67" s="56">
        <f>SUM(SUM(-180,PRODUCT(2,SUM(CODE(MID(C67,1,1)),-65),10)),PRODUCT((SUM(CODE(MID(C67,3,1)),-48)),2),PRODUCT(SUM(CODE(MID(C67,5,1)),-65),1/12),1/24)</f>
        <v>13.541666666666666</v>
      </c>
      <c r="L67" s="56">
        <f>SUM(SUM(-90,PRODUCT(SUM(CODE(MID(C67,2,1)),-65),10)),SUM(CODE(MID(C67,4,1)),-48),PRODUCT(SUM(CODE(RIGHT(C67,1)),-65),1/24),1/48)</f>
        <v>49.145833333333336</v>
      </c>
      <c r="M67" s="47" t="str">
        <f>I$1</f>
        <v>JO62QN</v>
      </c>
      <c r="N67" s="56">
        <f>SUM(SUM(-180,PRODUCT(2,SUM(CODE(MID(M67,1,1)),-65),10)),PRODUCT((SUM(CODE(MID(M67,3,1)),-48)),2),PRODUCT(SUM(CODE(MID(M67,5,1)),-65),1/12),1/24)</f>
        <v>13.375</v>
      </c>
      <c r="O67" s="56">
        <f>SUM(SUM(-90,PRODUCT(SUM(CODE(MID(M67,2,1)),-65),10)),SUM(CODE(MID(M67,4,1)),-48),PRODUCT(SUM(CODE(RIGHT(M67,1)),-65),1/24),1/48)</f>
        <v>52.5625</v>
      </c>
      <c r="P67" s="57">
        <f>SIN(PRODUCT(PI()/180,O67))</f>
        <v>0.7940169238552975</v>
      </c>
      <c r="Q67" s="57">
        <f>SIN(PRODUCT(PI()/180,L67))</f>
        <v>0.7563769823251235</v>
      </c>
      <c r="R67" s="57">
        <f>COS(PRODUCT(PI()/180,O67))</f>
        <v>0.6078956527491957</v>
      </c>
      <c r="S67" s="57">
        <f>COS(PRODUCT(PI()/180,L67))</f>
        <v>0.6541359649252897</v>
      </c>
      <c r="T67" s="57">
        <f>COS(PRODUCT(PI()/180,SUM(K67,-N67)))</f>
        <v>0.9999957692054863</v>
      </c>
      <c r="U67" s="57">
        <f>SUM(PRODUCT(Q67,P67),PRODUCT(S67,R67,T67))</f>
        <v>0.998220851805484</v>
      </c>
      <c r="V67" s="57">
        <f>ACOS(U67)</f>
        <v>0.05966030516747582</v>
      </c>
      <c r="W67" s="57">
        <f>SIN(V67)</f>
        <v>0.0596249194610264</v>
      </c>
      <c r="X67" s="57">
        <f>PRODUCT(SUM(Q67,-PRODUCT(P67,U67)),PRODUCT(1/R67,1/W67))</f>
        <v>-0.9994906549672102</v>
      </c>
      <c r="Y67" s="58">
        <f>IF(K67=N67,IF(L67&gt;O67,0,180),PRODUCT(180,1/PI(),ACOS(X67)))</f>
        <v>178.1712173056157</v>
      </c>
    </row>
    <row r="68" spans="1:25" s="59" customFormat="1" ht="12">
      <c r="A68" s="61">
        <v>50.045</v>
      </c>
      <c r="B68" s="62" t="s">
        <v>194</v>
      </c>
      <c r="C68" s="63" t="s">
        <v>195</v>
      </c>
      <c r="D68" s="51">
        <f>IF(AND(N68&gt;K68,Y68&lt;180),SUM(360,-Y68),Y68)</f>
        <v>58.443105512079555</v>
      </c>
      <c r="E68" s="51">
        <f>PRODUCT(6371,ACOS(SUM(PRODUCT(COS(PRODUCT(PI()/180,O68)),COS(PRODUCT(PI()/180,L68)),COS(PRODUCT(PI()/180,SUM(K68,-N68)))),PRODUCT(SIN(PRODUCT(PI()/180,O68)),SIN(PRODUCT(PI()/180,L68))))))</f>
        <v>405.2729798546786</v>
      </c>
      <c r="F68" s="53" t="s">
        <v>196</v>
      </c>
      <c r="G68" s="53" t="s">
        <v>118</v>
      </c>
      <c r="H68" s="53"/>
      <c r="I68" s="54" t="s">
        <v>197</v>
      </c>
      <c r="J68" s="55"/>
      <c r="K68" s="56">
        <f>SUM(SUM(-180,PRODUCT(2,SUM(CODE(MID(C68,1,1)),-65),10)),PRODUCT((SUM(CODE(MID(C68,3,1)),-48)),2),PRODUCT(SUM(CODE(MID(C68,5,1)),-65),1/12),1/24)</f>
        <v>18.708333333333336</v>
      </c>
      <c r="L68" s="56">
        <f>SUM(SUM(-90,PRODUCT(SUM(CODE(MID(C68,2,1)),-65),10)),SUM(CODE(MID(C68,4,1)),-48),PRODUCT(SUM(CODE(RIGHT(C68,1)),-65),1/24),1/48)</f>
        <v>54.35416666666667</v>
      </c>
      <c r="M68" s="47" t="str">
        <f>I$1</f>
        <v>JO62QN</v>
      </c>
      <c r="N68" s="56">
        <f>SUM(SUM(-180,PRODUCT(2,SUM(CODE(MID(M68,1,1)),-65),10)),PRODUCT((SUM(CODE(MID(M68,3,1)),-48)),2),PRODUCT(SUM(CODE(MID(M68,5,1)),-65),1/12),1/24)</f>
        <v>13.375</v>
      </c>
      <c r="O68" s="56">
        <f>SUM(SUM(-90,PRODUCT(SUM(CODE(MID(M68,2,1)),-65),10)),SUM(CODE(MID(M68,4,1)),-48),PRODUCT(SUM(CODE(RIGHT(M68,1)),-65),1/24),1/48)</f>
        <v>52.5625</v>
      </c>
      <c r="P68" s="57">
        <f>SIN(PRODUCT(PI()/180,O68))</f>
        <v>0.7940169238552975</v>
      </c>
      <c r="Q68" s="57">
        <f>SIN(PRODUCT(PI()/180,L68))</f>
        <v>0.8126348359947815</v>
      </c>
      <c r="R68" s="57">
        <f>COS(PRODUCT(PI()/180,O68))</f>
        <v>0.6078956527491957</v>
      </c>
      <c r="S68" s="57">
        <f>COS(PRODUCT(PI()/180,L68))</f>
        <v>0.5827732177508972</v>
      </c>
      <c r="T68" s="57">
        <f>COS(PRODUCT(PI()/180,SUM(K68,-N68)))</f>
        <v>0.9956707906498045</v>
      </c>
      <c r="U68" s="57">
        <f>SUM(PRODUCT(Q68,P68),PRODUCT(S68,R68,T68))</f>
        <v>0.9979774296301672</v>
      </c>
      <c r="V68" s="57">
        <f>ACOS(U68)</f>
        <v>0.06361214563721215</v>
      </c>
      <c r="W68" s="57">
        <f>SIN(V68)</f>
        <v>0.06356925317136129</v>
      </c>
      <c r="X68" s="57">
        <f>PRODUCT(SUM(Q68,-PRODUCT(P68,U68)),PRODUCT(1/R68,1/W68))</f>
        <v>0.5233449753666319</v>
      </c>
      <c r="Y68" s="58">
        <f>IF(K68=N68,IF(L68&gt;O68,0,180),PRODUCT(180,1/PI(),ACOS(X68)))</f>
        <v>58.443105512079555</v>
      </c>
    </row>
    <row r="69" spans="1:25" s="59" customFormat="1" ht="12">
      <c r="A69" s="60">
        <v>50.046</v>
      </c>
      <c r="B69" s="63" t="s">
        <v>198</v>
      </c>
      <c r="C69" s="63" t="s">
        <v>199</v>
      </c>
      <c r="D69" s="51">
        <f>IF(AND(N69&gt;K69,Y69&lt;180),SUM(360,-Y69),Y69)</f>
        <v>146.30070377292986</v>
      </c>
      <c r="E69" s="51">
        <f>PRODUCT(6371,ACOS(SUM(PRODUCT(COS(PRODUCT(PI()/180,O69)),COS(PRODUCT(PI()/180,L69)),COS(PRODUCT(PI()/180,SUM(K69,-N69)))),PRODUCT(SIN(PRODUCT(PI()/180,O69)),SIN(PRODUCT(PI()/180,L69))))))</f>
        <v>1009.4536480064155</v>
      </c>
      <c r="F69" s="53"/>
      <c r="G69" s="53"/>
      <c r="H69" s="53"/>
      <c r="I69" s="54" t="s">
        <v>88</v>
      </c>
      <c r="J69" s="55"/>
      <c r="K69" s="56">
        <f>SUM(SUM(-180,PRODUCT(2,SUM(CODE(MID(C69,1,1)),-65),10)),PRODUCT((SUM(CODE(MID(C69,3,1)),-48)),2),PRODUCT(SUM(CODE(MID(C69,5,1)),-65),1/12),1/24)</f>
        <v>20.458333333333336</v>
      </c>
      <c r="L69" s="56">
        <f>SUM(SUM(-90,PRODUCT(SUM(CODE(MID(C69,2,1)),-65),10)),SUM(CODE(MID(C69,4,1)),-48),PRODUCT(SUM(CODE(RIGHT(C69,1)),-65),1/24),1/48)</f>
        <v>44.770833333333336</v>
      </c>
      <c r="M69" s="47" t="str">
        <f>I$1</f>
        <v>JO62QN</v>
      </c>
      <c r="N69" s="56">
        <f>SUM(SUM(-180,PRODUCT(2,SUM(CODE(MID(M69,1,1)),-65),10)),PRODUCT((SUM(CODE(MID(M69,3,1)),-48)),2),PRODUCT(SUM(CODE(MID(M69,5,1)),-65),1/12),1/24)</f>
        <v>13.375</v>
      </c>
      <c r="O69" s="56">
        <f>SUM(SUM(-90,PRODUCT(SUM(CODE(MID(M69,2,1)),-65),10)),SUM(CODE(MID(M69,4,1)),-48),PRODUCT(SUM(CODE(RIGHT(M69,1)),-65),1/24),1/48)</f>
        <v>52.5625</v>
      </c>
      <c r="P69" s="57">
        <f>SIN(PRODUCT(PI()/180,O69))</f>
        <v>0.7940169238552975</v>
      </c>
      <c r="Q69" s="57">
        <f>SIN(PRODUCT(PI()/180,L69))</f>
        <v>0.7042729086002024</v>
      </c>
      <c r="R69" s="57">
        <f>COS(PRODUCT(PI()/180,O69))</f>
        <v>0.6078956527491957</v>
      </c>
      <c r="S69" s="57">
        <f>COS(PRODUCT(PI()/180,L69))</f>
        <v>0.7099293417036733</v>
      </c>
      <c r="T69" s="57">
        <f>COS(PRODUCT(PI()/180,SUM(K69,-N69)))</f>
        <v>0.9923678501135846</v>
      </c>
      <c r="U69" s="57">
        <f>SUM(PRODUCT(Q69,P69),PRODUCT(S69,R69,T69))</f>
        <v>0.9874738158215395</v>
      </c>
      <c r="V69" s="57">
        <f>ACOS(U69)</f>
        <v>0.15844508680056818</v>
      </c>
      <c r="W69" s="57">
        <f>SIN(V69)</f>
        <v>0.15778296190288837</v>
      </c>
      <c r="X69" s="57">
        <f>PRODUCT(SUM(Q69,-PRODUCT(P69,U69)),PRODUCT(1/R69,1/W69))</f>
        <v>-0.8319609373077207</v>
      </c>
      <c r="Y69" s="58">
        <f>IF(K69=N69,IF(L69&gt;O69,0,180),PRODUCT(180,1/PI(),ACOS(X69)))</f>
        <v>146.30070377292986</v>
      </c>
    </row>
    <row r="70" spans="1:25" s="59" customFormat="1" ht="12">
      <c r="A70" s="60">
        <v>50.046</v>
      </c>
      <c r="B70" s="63" t="s">
        <v>200</v>
      </c>
      <c r="C70" s="63" t="s">
        <v>201</v>
      </c>
      <c r="D70" s="51">
        <f>IF(AND(N70&gt;K70,Y70&lt;180),SUM(360,-Y70),Y70)</f>
        <v>151.32045533319456</v>
      </c>
      <c r="E70" s="51">
        <f>PRODUCT(6371,ACOS(SUM(PRODUCT(COS(PRODUCT(PI()/180,O70)),COS(PRODUCT(PI()/180,L70)),COS(PRODUCT(PI()/180,SUM(K70,-N70)))),PRODUCT(SIN(PRODUCT(PI()/180,O70)),SIN(PRODUCT(PI()/180,L70))))))</f>
        <v>2105.1068088257716</v>
      </c>
      <c r="F70" s="53"/>
      <c r="G70" s="53"/>
      <c r="H70" s="53"/>
      <c r="I70" s="54" t="s">
        <v>43</v>
      </c>
      <c r="J70" s="55"/>
      <c r="K70" s="56">
        <f>SUM(SUM(-180,PRODUCT(2,SUM(CODE(MID(C70,1,1)),-65),10)),PRODUCT((SUM(CODE(MID(C70,3,1)),-48)),2),PRODUCT(SUM(CODE(MID(C70,5,1)),-65),1/12),1/24)</f>
        <v>24.375</v>
      </c>
      <c r="L70" s="56">
        <f>SUM(SUM(-90,PRODUCT(SUM(CODE(MID(C70,2,1)),-65),10)),SUM(CODE(MID(C70,4,1)),-48),PRODUCT(SUM(CODE(RIGHT(C70,1)),-65),1/24),1/48)</f>
        <v>35.3125</v>
      </c>
      <c r="M70" s="47" t="str">
        <f>I$1</f>
        <v>JO62QN</v>
      </c>
      <c r="N70" s="56">
        <f>SUM(SUM(-180,PRODUCT(2,SUM(CODE(MID(M70,1,1)),-65),10)),PRODUCT((SUM(CODE(MID(M70,3,1)),-48)),2),PRODUCT(SUM(CODE(MID(M70,5,1)),-65),1/12),1/24)</f>
        <v>13.375</v>
      </c>
      <c r="O70" s="56">
        <f>SUM(SUM(-90,PRODUCT(SUM(CODE(MID(M70,2,1)),-65),10)),SUM(CODE(MID(M70,4,1)),-48),PRODUCT(SUM(CODE(RIGHT(M70,1)),-65),1/24),1/48)</f>
        <v>52.5625</v>
      </c>
      <c r="P70" s="57">
        <f>SIN(PRODUCT(PI()/180,O70))</f>
        <v>0.7940169238552975</v>
      </c>
      <c r="Q70" s="57">
        <f>SIN(PRODUCT(PI()/180,L70))</f>
        <v>0.5780356642313033</v>
      </c>
      <c r="R70" s="57">
        <f>COS(PRODUCT(PI()/180,O70))</f>
        <v>0.6078956527491957</v>
      </c>
      <c r="S70" s="57">
        <f>COS(PRODUCT(PI()/180,L70))</f>
        <v>0.81601150168161</v>
      </c>
      <c r="T70" s="57">
        <f>COS(PRODUCT(PI()/180,SUM(K70,-N70)))</f>
        <v>0.981627183447664</v>
      </c>
      <c r="U70" s="57">
        <f>SUM(PRODUCT(Q70,P70),PRODUCT(S70,R70,T70))</f>
        <v>0.9459061116640055</v>
      </c>
      <c r="V70" s="57">
        <f>ACOS(U70)</f>
        <v>0.33042015520730994</v>
      </c>
      <c r="W70" s="57">
        <f>SIN(V70)</f>
        <v>0.3244404843984208</v>
      </c>
      <c r="X70" s="57">
        <f>PRODUCT(SUM(Q70,-PRODUCT(P70,U70)),PRODUCT(1/R70,1/W70))</f>
        <v>-0.8773175537923181</v>
      </c>
      <c r="Y70" s="58">
        <f>IF(K70=N70,IF(L70&gt;O70,0,180),PRODUCT(180,1/PI(),ACOS(X70)))</f>
        <v>151.32045533319456</v>
      </c>
    </row>
    <row r="71" spans="1:25" s="59" customFormat="1" ht="12">
      <c r="A71" s="48">
        <v>50.047</v>
      </c>
      <c r="B71" s="63" t="s">
        <v>202</v>
      </c>
      <c r="C71" s="63" t="s">
        <v>203</v>
      </c>
      <c r="D71" s="51">
        <f>IF(AND(N71&gt;K71,Y71&lt;180),SUM(360,-Y71),Y71)</f>
        <v>145.13970073567364</v>
      </c>
      <c r="E71" s="51">
        <f>PRODUCT(6371,ACOS(SUM(PRODUCT(COS(PRODUCT(PI()/180,O71)),COS(PRODUCT(PI()/180,L71)),COS(PRODUCT(PI()/180,SUM(K71,-N71)))),PRODUCT(SIN(PRODUCT(PI()/180,O71)),SIN(PRODUCT(PI()/180,L71))))))</f>
        <v>1205.9734435771322</v>
      </c>
      <c r="F71" s="53"/>
      <c r="G71" s="53"/>
      <c r="H71" s="53"/>
      <c r="I71" s="54" t="s">
        <v>43</v>
      </c>
      <c r="J71" s="55"/>
      <c r="K71" s="56">
        <f>SUM(SUM(-180,PRODUCT(2,SUM(CODE(MID(C71,1,1)),-65),10)),PRODUCT((SUM(CODE(MID(C71,3,1)),-48)),2),PRODUCT(SUM(CODE(MID(C71,5,1)),-65),1/12),1/24)</f>
        <v>21.875</v>
      </c>
      <c r="L71" s="56">
        <f>SUM(SUM(-90,PRODUCT(SUM(CODE(MID(C71,2,1)),-65),10)),SUM(CODE(MID(C71,4,1)),-48),PRODUCT(SUM(CODE(RIGHT(C71,1)),-65),1/24),1/48)</f>
        <v>43.3125</v>
      </c>
      <c r="M71" s="47" t="str">
        <f>I$1</f>
        <v>JO62QN</v>
      </c>
      <c r="N71" s="56">
        <f>SUM(SUM(-180,PRODUCT(2,SUM(CODE(MID(M71,1,1)),-65),10)),PRODUCT((SUM(CODE(MID(M71,3,1)),-48)),2),PRODUCT(SUM(CODE(MID(M71,5,1)),-65),1/12),1/24)</f>
        <v>13.375</v>
      </c>
      <c r="O71" s="56">
        <f>SUM(SUM(-90,PRODUCT(SUM(CODE(MID(M71,2,1)),-65),10)),SUM(CODE(MID(M71,4,1)),-48),PRODUCT(SUM(CODE(RIGHT(M71,1)),-65),1/24),1/48)</f>
        <v>52.5625</v>
      </c>
      <c r="P71" s="57">
        <f>SIN(PRODUCT(PI()/180,O71))</f>
        <v>0.7940169238552975</v>
      </c>
      <c r="Q71" s="57">
        <f>SIN(PRODUCT(PI()/180,L71))</f>
        <v>0.6859771119901928</v>
      </c>
      <c r="R71" s="57">
        <f>COS(PRODUCT(PI()/180,O71))</f>
        <v>0.6078956527491957</v>
      </c>
      <c r="S71" s="57">
        <f>COS(PRODUCT(PI()/180,L71))</f>
        <v>0.7276231179845748</v>
      </c>
      <c r="T71" s="57">
        <f>COS(PRODUCT(PI()/180,SUM(K71,-N71)))</f>
        <v>0.9890158633619168</v>
      </c>
      <c r="U71" s="57">
        <f>SUM(PRODUCT(Q71,P71),PRODUCT(S71,R71,T71))</f>
        <v>0.9821378749926164</v>
      </c>
      <c r="V71" s="57">
        <f>ACOS(U71)</f>
        <v>0.1892910757459005</v>
      </c>
      <c r="W71" s="57">
        <f>SIN(V71)</f>
        <v>0.18816268095716482</v>
      </c>
      <c r="X71" s="57">
        <f>PRODUCT(SUM(Q71,-PRODUCT(P71,U71)),PRODUCT(1/R71,1/W71))</f>
        <v>-0.8205481237247253</v>
      </c>
      <c r="Y71" s="58">
        <f>IF(K71=N71,IF(L71&gt;O71,0,180),PRODUCT(180,1/PI(),ACOS(X71)))</f>
        <v>145.13970073567364</v>
      </c>
    </row>
    <row r="72" spans="1:25" s="59" customFormat="1" ht="12">
      <c r="A72" s="61">
        <v>50.048</v>
      </c>
      <c r="B72" s="73" t="s">
        <v>204</v>
      </c>
      <c r="C72" s="63" t="s">
        <v>205</v>
      </c>
      <c r="D72" s="51">
        <f>IF(AND(N72&gt;K72,Y72&lt;180),SUM(360,-Y72),Y72)</f>
        <v>63.313052824057046</v>
      </c>
      <c r="E72" s="51">
        <f>PRODUCT(6371,ACOS(SUM(PRODUCT(COS(PRODUCT(PI()/180,O72)),COS(PRODUCT(PI()/180,L72)),COS(PRODUCT(PI()/180,SUM(K72,-N72)))),PRODUCT(SIN(PRODUCT(PI()/180,O72)),SIN(PRODUCT(PI()/180,L72))))))</f>
        <v>377.8465509705291</v>
      </c>
      <c r="F72" s="53"/>
      <c r="G72" s="53"/>
      <c r="H72" s="53"/>
      <c r="I72" s="54" t="s">
        <v>206</v>
      </c>
      <c r="J72" s="55"/>
      <c r="K72" s="56">
        <f>SUM(SUM(-180,PRODUCT(2,SUM(CODE(MID(C72,1,1)),-65),10)),PRODUCT((SUM(CODE(MID(C72,3,1)),-48)),2),PRODUCT(SUM(CODE(MID(C72,5,1)),-65),1/12),1/24)</f>
        <v>18.541666666666668</v>
      </c>
      <c r="L72" s="56">
        <f>SUM(SUM(-90,PRODUCT(SUM(CODE(MID(C72,2,1)),-65),10)),SUM(CODE(MID(C72,4,1)),-48),PRODUCT(SUM(CODE(RIGHT(C72,1)),-65),1/24),1/48)</f>
        <v>53.97916666666667</v>
      </c>
      <c r="M72" s="47" t="str">
        <f>I$1</f>
        <v>JO62QN</v>
      </c>
      <c r="N72" s="56">
        <f>SUM(SUM(-180,PRODUCT(2,SUM(CODE(MID(M72,1,1)),-65),10)),PRODUCT((SUM(CODE(MID(M72,3,1)),-48)),2),PRODUCT(SUM(CODE(MID(M72,5,1)),-65),1/12),1/24)</f>
        <v>13.375</v>
      </c>
      <c r="O72" s="56">
        <f>SUM(SUM(-90,PRODUCT(SUM(CODE(MID(M72,2,1)),-65),10)),SUM(CODE(MID(M72,4,1)),-48),PRODUCT(SUM(CODE(RIGHT(M72,1)),-65),1/24),1/48)</f>
        <v>52.5625</v>
      </c>
      <c r="P72" s="57">
        <f>SIN(PRODUCT(PI()/180,O72))</f>
        <v>0.7940169238552975</v>
      </c>
      <c r="Q72" s="57">
        <f>SIN(PRODUCT(PI()/180,L72))</f>
        <v>0.8088032161497101</v>
      </c>
      <c r="R72" s="57">
        <f>COS(PRODUCT(PI()/180,O72))</f>
        <v>0.6078956527491957</v>
      </c>
      <c r="S72" s="57">
        <f>COS(PRODUCT(PI()/180,L72))</f>
        <v>0.588079380310078</v>
      </c>
      <c r="T72" s="57">
        <f>COS(PRODUCT(PI()/180,SUM(K72,-N72)))</f>
        <v>0.9959369579753928</v>
      </c>
      <c r="U72" s="57">
        <f>SUM(PRODUCT(Q72,P72),PRODUCT(S72,R72,T72))</f>
        <v>0.9982418399083172</v>
      </c>
      <c r="V72" s="57">
        <f>ACOS(U72)</f>
        <v>0.05930725960924958</v>
      </c>
      <c r="W72" s="57">
        <f>SIN(V72)</f>
        <v>0.059272498314628906</v>
      </c>
      <c r="X72" s="57">
        <f>PRODUCT(SUM(Q72,-PRODUCT(P72,U72)),PRODUCT(1/R72,1/W72))</f>
        <v>0.44911546377265005</v>
      </c>
      <c r="Y72" s="58">
        <f>IF(K72=N72,IF(L72&gt;O72,0,180),PRODUCT(180,1/PI(),ACOS(X72)))</f>
        <v>63.313052824057046</v>
      </c>
    </row>
    <row r="73" spans="1:25" s="59" customFormat="1" ht="12.75">
      <c r="A73" s="48">
        <v>50.049</v>
      </c>
      <c r="B73" s="50" t="s">
        <v>207</v>
      </c>
      <c r="C73" s="72" t="s">
        <v>208</v>
      </c>
      <c r="D73" s="51">
        <f>IF(AND(N73&gt;K73,Y73&lt;180),SUM(360,-Y73),Y73)</f>
        <v>138.20533605248605</v>
      </c>
      <c r="E73" s="51">
        <f>PRODUCT(6371,ACOS(SUM(PRODUCT(COS(PRODUCT(PI()/180,O73)),COS(PRODUCT(PI()/180,L73)),COS(PRODUCT(PI()/180,SUM(K73,-N73)))),PRODUCT(SIN(PRODUCT(PI()/180,O73)),SIN(PRODUCT(PI()/180,L73))))))</f>
        <v>1369.5259791846188</v>
      </c>
      <c r="F73" s="53"/>
      <c r="G73" s="53"/>
      <c r="H73" s="53"/>
      <c r="I73" s="54" t="s">
        <v>209</v>
      </c>
      <c r="J73" s="55"/>
      <c r="K73" s="56">
        <f>SUM(SUM(-180,PRODUCT(2,SUM(CODE(MID(C73,1,1)),-65),10)),PRODUCT((SUM(CODE(MID(C73,3,1)),-48)),2),PRODUCT(SUM(CODE(MID(C73,5,1)),-65),1/12),1/24)</f>
        <v>24.541666666666668</v>
      </c>
      <c r="L73" s="56">
        <f>SUM(SUM(-90,PRODUCT(SUM(CODE(MID(C73,2,1)),-65),10)),SUM(CODE(MID(C73,4,1)),-48),PRODUCT(SUM(CODE(RIGHT(C73,1)),-65),1/24),1/48)</f>
        <v>42.770833333333336</v>
      </c>
      <c r="M73" s="47" t="str">
        <f>I$1</f>
        <v>JO62QN</v>
      </c>
      <c r="N73" s="56">
        <f>SUM(SUM(-180,PRODUCT(2,SUM(CODE(MID(M73,1,1)),-65),10)),PRODUCT((SUM(CODE(MID(M73,3,1)),-48)),2),PRODUCT(SUM(CODE(MID(M73,5,1)),-65),1/12),1/24)</f>
        <v>13.375</v>
      </c>
      <c r="O73" s="56">
        <f>SUM(SUM(-90,PRODUCT(SUM(CODE(MID(M73,2,1)),-65),10)),SUM(CODE(MID(M73,4,1)),-48),PRODUCT(SUM(CODE(RIGHT(M73,1)),-65),1/24),1/48)</f>
        <v>52.5625</v>
      </c>
      <c r="P73" s="57">
        <f>SIN(PRODUCT(PI()/180,O73))</f>
        <v>0.7940169238552975</v>
      </c>
      <c r="Q73" s="57">
        <f>SIN(PRODUCT(PI()/180,L73))</f>
        <v>0.6790677078533043</v>
      </c>
      <c r="R73" s="57">
        <f>COS(PRODUCT(PI()/180,O73))</f>
        <v>0.6078956527491957</v>
      </c>
      <c r="S73" s="57">
        <f>COS(PRODUCT(PI()/180,L73))</f>
        <v>0.7340756419817098</v>
      </c>
      <c r="T73" s="57">
        <f>COS(PRODUCT(PI()/180,SUM(K73,-N73)))</f>
        <v>0.9810679902988926</v>
      </c>
      <c r="U73" s="57">
        <f>SUM(PRODUCT(Q73,P73),PRODUCT(S73,R73,T73))</f>
        <v>0.9769843976750492</v>
      </c>
      <c r="V73" s="57">
        <f>ACOS(U73)</f>
        <v>0.21496248299868448</v>
      </c>
      <c r="W73" s="57">
        <f>SIN(V73)</f>
        <v>0.21331077492597822</v>
      </c>
      <c r="X73" s="57">
        <f>PRODUCT(SUM(Q73,-PRODUCT(P73,U73)),PRODUCT(1/R73,1/W73))</f>
        <v>-0.7455380717418474</v>
      </c>
      <c r="Y73" s="58">
        <f>IF(K73=N73,IF(L73&gt;O73,0,180),PRODUCT(180,1/PI(),ACOS(X73)))</f>
        <v>138.20533605248605</v>
      </c>
    </row>
    <row r="74" spans="1:25" s="59" customFormat="1" ht="12">
      <c r="A74" s="64">
        <v>50.049</v>
      </c>
      <c r="B74" s="65" t="s">
        <v>210</v>
      </c>
      <c r="C74" s="65" t="s">
        <v>211</v>
      </c>
      <c r="D74" s="51">
        <f>IF(AND(N74&gt;K74,Y74&lt;180),SUM(360,-Y74),Y74)</f>
        <v>185.06523534858792</v>
      </c>
      <c r="E74" s="51">
        <f>PRODUCT(6371,ACOS(SUM(PRODUCT(COS(PRODUCT(PI()/180,O74)),COS(PRODUCT(PI()/180,L74)),COS(PRODUCT(PI()/180,SUM(K74,-N74)))),PRODUCT(SIN(PRODUCT(PI()/180,O74)),SIN(PRODUCT(PI()/180,L74))))))</f>
        <v>5803.351881434496</v>
      </c>
      <c r="F74" s="52">
        <v>15</v>
      </c>
      <c r="G74" s="52" t="s">
        <v>212</v>
      </c>
      <c r="H74" s="53"/>
      <c r="I74" s="54" t="s">
        <v>213</v>
      </c>
      <c r="J74" s="55"/>
      <c r="K74" s="56">
        <f>SUM(SUM(-180,PRODUCT(2,SUM(CODE(MID(C74,1,1)),-65),10)),PRODUCT((SUM(CODE(MID(C74,3,1)),-48)),2),PRODUCT(SUM(CODE(MID(C74,5,1)),-65),1/12),1/24)</f>
        <v>9.375</v>
      </c>
      <c r="L74" s="56">
        <f>SUM(SUM(-90,PRODUCT(SUM(CODE(MID(C74,2,1)),-65),10)),SUM(CODE(MID(C74,4,1)),-48),PRODUCT(SUM(CODE(RIGHT(C74,1)),-65),1/24),1/48)</f>
        <v>0.47916666666666663</v>
      </c>
      <c r="M74" s="47" t="str">
        <f>I$1</f>
        <v>JO62QN</v>
      </c>
      <c r="N74" s="56">
        <f>SUM(SUM(-180,PRODUCT(2,SUM(CODE(MID(M74,1,1)),-65),10)),PRODUCT((SUM(CODE(MID(M74,3,1)),-48)),2),PRODUCT(SUM(CODE(MID(M74,5,1)),-65),1/12),1/24)</f>
        <v>13.375</v>
      </c>
      <c r="O74" s="56">
        <f>SUM(SUM(-90,PRODUCT(SUM(CODE(MID(M74,2,1)),-65),10)),SUM(CODE(MID(M74,4,1)),-48),PRODUCT(SUM(CODE(RIGHT(M74,1)),-65),1/24),1/48)</f>
        <v>52.5625</v>
      </c>
      <c r="P74" s="57">
        <f>SIN(PRODUCT(PI()/180,O74))</f>
        <v>0.7940169238552975</v>
      </c>
      <c r="Q74" s="57">
        <f>SIN(PRODUCT(PI()/180,L74))</f>
        <v>0.008362938513840155</v>
      </c>
      <c r="R74" s="57">
        <f>COS(PRODUCT(PI()/180,O74))</f>
        <v>0.6078956527491957</v>
      </c>
      <c r="S74" s="57">
        <f>COS(PRODUCT(PI()/180,L74))</f>
        <v>0.9999650300182571</v>
      </c>
      <c r="T74" s="57">
        <f>COS(PRODUCT(PI()/180,SUM(K74,-N74)))</f>
        <v>0.9975640502598242</v>
      </c>
      <c r="U74" s="57">
        <f>SUM(PRODUCT(Q74,P74),PRODUCT(S74,R74,T74))</f>
        <v>0.6130339578887622</v>
      </c>
      <c r="V74" s="57">
        <f>ACOS(U74)</f>
        <v>0.9109012527757805</v>
      </c>
      <c r="W74" s="57">
        <f>SIN(V74)</f>
        <v>0.7900565590356423</v>
      </c>
      <c r="X74" s="57">
        <f>PRODUCT(SUM(Q74,-PRODUCT(P74,U74)),PRODUCT(1/R74,1/W74))</f>
        <v>-0.9960948193517322</v>
      </c>
      <c r="Y74" s="58">
        <f>IF(K74=N74,IF(L74&gt;O74,0,180),PRODUCT(180,1/PI(),ACOS(X74)))</f>
        <v>174.93476465141208</v>
      </c>
    </row>
    <row r="75" spans="1:25" s="59" customFormat="1" ht="12">
      <c r="A75" s="48">
        <v>50.05</v>
      </c>
      <c r="B75" s="50" t="s">
        <v>214</v>
      </c>
      <c r="C75" s="50" t="s">
        <v>215</v>
      </c>
      <c r="D75" s="51">
        <f>IF(AND(N75&gt;K75,Y75&lt;180),SUM(360,-Y75),Y75)</f>
        <v>269.5019497466235</v>
      </c>
      <c r="E75" s="51">
        <f>PRODUCT(6371,ACOS(SUM(PRODUCT(COS(PRODUCT(PI()/180,O75)),COS(PRODUCT(PI()/180,L75)),COS(PRODUCT(PI()/180,SUM(K75,-N75)))),PRODUCT(SIN(PRODUCT(PI()/180,O75)),SIN(PRODUCT(PI()/180,L75))))))</f>
        <v>1007.0306670811498</v>
      </c>
      <c r="F75" s="52"/>
      <c r="G75" s="52"/>
      <c r="H75" s="53"/>
      <c r="I75" s="54" t="s">
        <v>43</v>
      </c>
      <c r="J75" s="55"/>
      <c r="K75" s="56">
        <f>SUM(SUM(-180,PRODUCT(2,SUM(CODE(MID(C75,1,1)),-65),10)),PRODUCT((SUM(CODE(MID(C75,3,1)),-48)),2),PRODUCT(SUM(CODE(MID(C75,5,1)),-65),1/12),1/24)</f>
        <v>-1.2916666666666654</v>
      </c>
      <c r="L75" s="56">
        <f>SUM(SUM(-90,PRODUCT(SUM(CODE(MID(C75,2,1)),-65),10)),SUM(CODE(MID(C75,4,1)),-48),PRODUCT(SUM(CODE(RIGHT(C75,1)),-65),1/24),1/48)</f>
        <v>51.5625</v>
      </c>
      <c r="M75" s="47" t="str">
        <f>I$1</f>
        <v>JO62QN</v>
      </c>
      <c r="N75" s="56">
        <f>SUM(SUM(-180,PRODUCT(2,SUM(CODE(MID(M75,1,1)),-65),10)),PRODUCT((SUM(CODE(MID(M75,3,1)),-48)),2),PRODUCT(SUM(CODE(MID(M75,5,1)),-65),1/12),1/24)</f>
        <v>13.375</v>
      </c>
      <c r="O75" s="56">
        <f>SUM(SUM(-90,PRODUCT(SUM(CODE(MID(M75,2,1)),-65),10)),SUM(CODE(MID(M75,4,1)),-48),PRODUCT(SUM(CODE(RIGHT(M75,1)),-65),1/24),1/48)</f>
        <v>52.5625</v>
      </c>
      <c r="P75" s="57">
        <f>SIN(PRODUCT(PI()/180,O75))</f>
        <v>0.7940169238552975</v>
      </c>
      <c r="Q75" s="57">
        <f>SIN(PRODUCT(PI()/180,L75))</f>
        <v>0.7832867492286503</v>
      </c>
      <c r="R75" s="57">
        <f>COS(PRODUCT(PI()/180,O75))</f>
        <v>0.6078956527491957</v>
      </c>
      <c r="S75" s="57">
        <f>COS(PRODUCT(PI()/180,L75))</f>
        <v>0.6216605733700775</v>
      </c>
      <c r="T75" s="57">
        <f>COS(PRODUCT(PI()/180,SUM(K75,-N75)))</f>
        <v>0.9674152194628639</v>
      </c>
      <c r="U75" s="57">
        <f>SUM(PRODUCT(Q75,P75),PRODUCT(S75,R75,T75))</f>
        <v>0.9875337514866387</v>
      </c>
      <c r="V75" s="57">
        <f>ACOS(U75)</f>
        <v>0.1580647727328755</v>
      </c>
      <c r="W75" s="57">
        <f>SIN(V75)</f>
        <v>0.15740740031753825</v>
      </c>
      <c r="X75" s="57">
        <f>PRODUCT(SUM(Q75,-PRODUCT(P75,U75)),PRODUCT(1/R75,1/W75))</f>
        <v>-0.00869250729090671</v>
      </c>
      <c r="Y75" s="58">
        <f>IF(K75=N75,IF(L75&gt;O75,0,180),PRODUCT(180,1/PI(),ACOS(X75)))</f>
        <v>90.49805025337649</v>
      </c>
    </row>
    <row r="76" spans="1:25" s="59" customFormat="1" ht="12">
      <c r="A76" s="64">
        <v>50.05</v>
      </c>
      <c r="B76" s="65" t="s">
        <v>216</v>
      </c>
      <c r="C76" s="65" t="s">
        <v>217</v>
      </c>
      <c r="D76" s="51">
        <f>IF(AND(N76&gt;K76,Y76&lt;180),SUM(360,-Y76),Y76)</f>
        <v>166.86422507125872</v>
      </c>
      <c r="E76" s="51">
        <f>PRODUCT(6371,ACOS(SUM(PRODUCT(COS(PRODUCT(PI()/180,O76)),COS(PRODUCT(PI()/180,L76)),COS(PRODUCT(PI()/180,SUM(K76,-N76)))),PRODUCT(SIN(PRODUCT(PI()/180,O76)),SIN(PRODUCT(PI()/180,L76))))))</f>
        <v>8858.83710227013</v>
      </c>
      <c r="F76" s="52"/>
      <c r="G76" s="52"/>
      <c r="H76" s="53"/>
      <c r="I76" s="54" t="s">
        <v>43</v>
      </c>
      <c r="J76" s="55"/>
      <c r="K76" s="56">
        <f>SUM(SUM(-180,PRODUCT(2,SUM(CODE(MID(C76,1,1)),-65),10)),PRODUCT((SUM(CODE(MID(C76,3,1)),-48)),2),PRODUCT(SUM(CODE(MID(C76,5,1)),-65),1/12),1/24)</f>
        <v>27.791666666666668</v>
      </c>
      <c r="L76" s="56">
        <f>SUM(SUM(-90,PRODUCT(SUM(CODE(MID(C76,2,1)),-65),10)),SUM(CODE(MID(C76,4,1)),-48),PRODUCT(SUM(CODE(RIGHT(C76,1)),-65),1/24),1/48)</f>
        <v>-26.104166666666668</v>
      </c>
      <c r="M76" s="47" t="str">
        <f>I$1</f>
        <v>JO62QN</v>
      </c>
      <c r="N76" s="56">
        <f>SUM(SUM(-180,PRODUCT(2,SUM(CODE(MID(M76,1,1)),-65),10)),PRODUCT((SUM(CODE(MID(M76,3,1)),-48)),2),PRODUCT(SUM(CODE(MID(M76,5,1)),-65),1/12),1/24)</f>
        <v>13.375</v>
      </c>
      <c r="O76" s="56">
        <f>SUM(SUM(-90,PRODUCT(SUM(CODE(MID(M76,2,1)),-65),10)),SUM(CODE(MID(M76,4,1)),-48),PRODUCT(SUM(CODE(RIGHT(M76,1)),-65),1/24),1/48)</f>
        <v>52.5625</v>
      </c>
      <c r="P76" s="57">
        <f>SIN(PRODUCT(PI()/180,O76))</f>
        <v>0.7940169238552975</v>
      </c>
      <c r="Q76" s="57">
        <f>SIN(PRODUCT(PI()/180,L76))</f>
        <v>-0.44000447510076046</v>
      </c>
      <c r="R76" s="57">
        <f>COS(PRODUCT(PI()/180,O76))</f>
        <v>0.6078956527491957</v>
      </c>
      <c r="S76" s="57">
        <f>COS(PRODUCT(PI()/180,L76))</f>
        <v>0.8979955801067755</v>
      </c>
      <c r="T76" s="57">
        <f>COS(PRODUCT(PI()/180,SUM(K76,-N76)))</f>
        <v>0.9685107791950688</v>
      </c>
      <c r="U76" s="57">
        <f>SUM(PRODUCT(Q76,P76),PRODUCT(S76,R76,T76))</f>
        <v>0.17932703406780753</v>
      </c>
      <c r="V76" s="57">
        <f>ACOS(U76)</f>
        <v>1.390493973045068</v>
      </c>
      <c r="W76" s="57">
        <f>SIN(V76)</f>
        <v>0.9837895175556829</v>
      </c>
      <c r="X76" s="57">
        <f>PRODUCT(SUM(Q76,-PRODUCT(P76,U76)),PRODUCT(1/R76,1/W76))</f>
        <v>-0.9738342585525541</v>
      </c>
      <c r="Y76" s="58">
        <f>IF(K76=N76,IF(L76&gt;O76,0,180),PRODUCT(180,1/PI(),ACOS(X76)))</f>
        <v>166.86422507125872</v>
      </c>
    </row>
    <row r="77" spans="1:25" s="59" customFormat="1" ht="12">
      <c r="A77" s="48">
        <v>50.05</v>
      </c>
      <c r="B77" s="50" t="s">
        <v>218</v>
      </c>
      <c r="C77" s="50" t="s">
        <v>219</v>
      </c>
      <c r="D77" s="51">
        <f>IF(AND(N77&gt;K77,Y77&lt;180),SUM(360,-Y77),Y77)</f>
        <v>133.53727909253567</v>
      </c>
      <c r="E77" s="51">
        <f>PRODUCT(6371,ACOS(SUM(PRODUCT(COS(PRODUCT(PI()/180,O77)),COS(PRODUCT(PI()/180,L77)),COS(PRODUCT(PI()/180,SUM(K77,-N77)))),PRODUCT(SIN(PRODUCT(PI()/180,O77)),SIN(PRODUCT(PI()/180,L77))))))</f>
        <v>1455.7101762801633</v>
      </c>
      <c r="F77" s="52"/>
      <c r="G77" s="52"/>
      <c r="H77" s="53"/>
      <c r="I77" s="54" t="s">
        <v>43</v>
      </c>
      <c r="J77" s="55"/>
      <c r="K77" s="56">
        <f>SUM(SUM(-180,PRODUCT(2,SUM(CODE(MID(C77,1,1)),-65),10)),PRODUCT((SUM(CODE(MID(C77,3,1)),-48)),2),PRODUCT(SUM(CODE(MID(C77,5,1)),-65),1/12),1/24)</f>
        <v>26.291666666666668</v>
      </c>
      <c r="L77" s="56">
        <f>SUM(SUM(-90,PRODUCT(SUM(CODE(MID(C77,2,1)),-65),10)),SUM(CODE(MID(C77,4,1)),-48),PRODUCT(SUM(CODE(RIGHT(C77,1)),-65),1/24),1/48)</f>
        <v>42.72916666666667</v>
      </c>
      <c r="M77" s="47" t="str">
        <f>I$1</f>
        <v>JO62QN</v>
      </c>
      <c r="N77" s="56">
        <f>SUM(SUM(-180,PRODUCT(2,SUM(CODE(MID(M77,1,1)),-65),10)),PRODUCT((SUM(CODE(MID(M77,3,1)),-48)),2),PRODUCT(SUM(CODE(MID(M77,5,1)),-65),1/12),1/24)</f>
        <v>13.375</v>
      </c>
      <c r="O77" s="56">
        <f>SUM(SUM(-90,PRODUCT(SUM(CODE(MID(M77,2,1)),-65),10)),SUM(CODE(MID(M77,4,1)),-48),PRODUCT(SUM(CODE(RIGHT(M77,1)),-65),1/24),1/48)</f>
        <v>52.5625</v>
      </c>
      <c r="P77" s="57">
        <f>SIN(PRODUCT(PI()/180,O77))</f>
        <v>0.7940169238552975</v>
      </c>
      <c r="Q77" s="57">
        <f>SIN(PRODUCT(PI()/180,L77))</f>
        <v>0.6785336934666898</v>
      </c>
      <c r="R77" s="57">
        <f>COS(PRODUCT(PI()/180,O77))</f>
        <v>0.6078956527491957</v>
      </c>
      <c r="S77" s="57">
        <f>COS(PRODUCT(PI()/180,L77))</f>
        <v>0.7345692798031049</v>
      </c>
      <c r="T77" s="57">
        <f>COS(PRODUCT(PI()/180,SUM(K77,-N77)))</f>
        <v>0.9746962121256348</v>
      </c>
      <c r="U77" s="57">
        <f>SUM(PRODUCT(Q77,P77),PRODUCT(S77,R77,T77))</f>
        <v>0.9740095171735792</v>
      </c>
      <c r="V77" s="57">
        <f>ACOS(U77)</f>
        <v>0.22849006063101077</v>
      </c>
      <c r="W77" s="57">
        <f>SIN(V77)</f>
        <v>0.2265070869869001</v>
      </c>
      <c r="X77" s="57">
        <f>PRODUCT(SUM(Q77,-PRODUCT(P77,U77)),PRODUCT(1/R77,1/W77))</f>
        <v>-0.6888263896471051</v>
      </c>
      <c r="Y77" s="58">
        <f>IF(K77=N77,IF(L77&gt;O77,0,180),PRODUCT(180,1/PI(),ACOS(X77)))</f>
        <v>133.53727909253567</v>
      </c>
    </row>
    <row r="78" spans="1:25" s="59" customFormat="1" ht="12">
      <c r="A78" s="64">
        <v>50.05</v>
      </c>
      <c r="B78" s="65" t="s">
        <v>220</v>
      </c>
      <c r="C78" s="65" t="s">
        <v>221</v>
      </c>
      <c r="D78" s="51">
        <f>IF(AND(N78&gt;K78,Y78&lt;180),SUM(360,-Y78),Y78)</f>
        <v>166.3663193413502</v>
      </c>
      <c r="E78" s="51">
        <f>PRODUCT(6371,ACOS(SUM(PRODUCT(COS(PRODUCT(PI()/180,O78)),COS(PRODUCT(PI()/180,L78)),COS(PRODUCT(PI()/180,SUM(K78,-N78)))),PRODUCT(SIN(PRODUCT(PI()/180,O78)),SIN(PRODUCT(PI()/180,L78))))))</f>
        <v>8834.628524671414</v>
      </c>
      <c r="F78" s="52">
        <v>100</v>
      </c>
      <c r="G78" s="52" t="s">
        <v>212</v>
      </c>
      <c r="H78" s="53"/>
      <c r="I78" s="54" t="s">
        <v>43</v>
      </c>
      <c r="J78" s="55"/>
      <c r="K78" s="56">
        <f>SUM(SUM(-180,PRODUCT(2,SUM(CODE(MID(C78,1,1)),-65),10)),PRODUCT((SUM(CODE(MID(C78,3,1)),-48)),2),PRODUCT(SUM(CODE(MID(C78,5,1)),-65),1/12),1/24)</f>
        <v>28.291666666666668</v>
      </c>
      <c r="L78" s="56">
        <f>SUM(SUM(-90,PRODUCT(SUM(CODE(MID(C78,2,1)),-65),10)),SUM(CODE(MID(C78,4,1)),-48),PRODUCT(SUM(CODE(RIGHT(C78,1)),-65),1/24),1/48)</f>
        <v>-25.8125</v>
      </c>
      <c r="M78" s="47" t="str">
        <f>I$1</f>
        <v>JO62QN</v>
      </c>
      <c r="N78" s="56">
        <f>SUM(SUM(-180,PRODUCT(2,SUM(CODE(MID(M78,1,1)),-65),10)),PRODUCT((SUM(CODE(MID(M78,3,1)),-48)),2),PRODUCT(SUM(CODE(MID(M78,5,1)),-65),1/12),1/24)</f>
        <v>13.375</v>
      </c>
      <c r="O78" s="56">
        <f>SUM(SUM(-90,PRODUCT(SUM(CODE(MID(M78,2,1)),-65),10)),SUM(CODE(MID(M78,4,1)),-48),PRODUCT(SUM(CODE(RIGHT(M78,1)),-65),1/24),1/48)</f>
        <v>52.5625</v>
      </c>
      <c r="P78" s="57">
        <f>SIN(PRODUCT(PI()/180,O78))</f>
        <v>0.7940169238552975</v>
      </c>
      <c r="Q78" s="57">
        <f>SIN(PRODUCT(PI()/180,L78))</f>
        <v>-0.435427508099018</v>
      </c>
      <c r="R78" s="57">
        <f>COS(PRODUCT(PI()/180,O78))</f>
        <v>0.6078956527491957</v>
      </c>
      <c r="S78" s="57">
        <f>COS(PRODUCT(PI()/180,L78))</f>
        <v>0.9002237972808093</v>
      </c>
      <c r="T78" s="57">
        <f>COS(PRODUCT(PI()/180,SUM(K78,-N78)))</f>
        <v>0.9663012415393795</v>
      </c>
      <c r="U78" s="57">
        <f>SUM(PRODUCT(Q78,P78),PRODUCT(S78,R78,T78))</f>
        <v>0.18306394187061098</v>
      </c>
      <c r="V78" s="57">
        <f>ACOS(U78)</f>
        <v>1.386694164914678</v>
      </c>
      <c r="W78" s="57">
        <f>SIN(V78)</f>
        <v>0.9831010086388853</v>
      </c>
      <c r="X78" s="57">
        <f>PRODUCT(SUM(Q78,-PRODUCT(P78,U78)),PRODUCT(1/R78,1/W78))</f>
        <v>-0.9718226070933788</v>
      </c>
      <c r="Y78" s="58">
        <f>IF(K78=N78,IF(L78&gt;O78,0,180),PRODUCT(180,1/PI(),ACOS(X78)))</f>
        <v>166.3663193413502</v>
      </c>
    </row>
    <row r="79" spans="1:25" s="59" customFormat="1" ht="12.75">
      <c r="A79" s="48">
        <v>50.052</v>
      </c>
      <c r="B79" s="50" t="s">
        <v>222</v>
      </c>
      <c r="C79" s="72" t="s">
        <v>223</v>
      </c>
      <c r="D79" s="51">
        <f>IF(AND(N79&gt;K79,Y79&lt;180),SUM(360,-Y79),Y79)</f>
        <v>280.8323017358139</v>
      </c>
      <c r="E79" s="51">
        <f>PRODUCT(6371,ACOS(SUM(PRODUCT(COS(PRODUCT(PI()/180,O79)),COS(PRODUCT(PI()/180,L79)),COS(PRODUCT(PI()/180,SUM(K79,-N79)))),PRODUCT(SIN(PRODUCT(PI()/180,O79)),SIN(PRODUCT(PI()/180,L79))))))</f>
        <v>1312.0044731534435</v>
      </c>
      <c r="F79" s="52"/>
      <c r="G79" s="52"/>
      <c r="H79" s="53"/>
      <c r="I79" s="54" t="s">
        <v>43</v>
      </c>
      <c r="J79" s="55"/>
      <c r="K79" s="56">
        <f>SUM(SUM(-180,PRODUCT(2,SUM(CODE(MID(C79,1,1)),-65),10)),PRODUCT((SUM(CODE(MID(C79,3,1)),-48)),2),PRODUCT(SUM(CODE(MID(C79,5,1)),-65),1/12),1/24)</f>
        <v>-6.208333333333333</v>
      </c>
      <c r="L79" s="56">
        <f>SUM(SUM(-90,PRODUCT(SUM(CODE(MID(C79,2,1)),-65),10)),SUM(CODE(MID(C79,4,1)),-48),PRODUCT(SUM(CODE(RIGHT(C79,1)),-65),1/24),1/48)</f>
        <v>53.1875</v>
      </c>
      <c r="M79" s="47" t="str">
        <f>I$1</f>
        <v>JO62QN</v>
      </c>
      <c r="N79" s="56">
        <f>SUM(SUM(-180,PRODUCT(2,SUM(CODE(MID(M79,1,1)),-65),10)),PRODUCT((SUM(CODE(MID(M79,3,1)),-48)),2),PRODUCT(SUM(CODE(MID(M79,5,1)),-65),1/12),1/24)</f>
        <v>13.375</v>
      </c>
      <c r="O79" s="56">
        <f>SUM(SUM(-90,PRODUCT(SUM(CODE(MID(M79,2,1)),-65),10)),SUM(CODE(MID(M79,4,1)),-48),PRODUCT(SUM(CODE(RIGHT(M79,1)),-65),1/24),1/48)</f>
        <v>52.5625</v>
      </c>
      <c r="P79" s="57">
        <f>SIN(PRODUCT(PI()/180,O79))</f>
        <v>0.7940169238552975</v>
      </c>
      <c r="Q79" s="57">
        <f>SIN(PRODUCT(PI()/180,L79))</f>
        <v>0.8006006652176356</v>
      </c>
      <c r="R79" s="57">
        <f>COS(PRODUCT(PI()/180,O79))</f>
        <v>0.6078956527491957</v>
      </c>
      <c r="S79" s="57">
        <f>COS(PRODUCT(PI()/180,L79))</f>
        <v>0.5991982767440835</v>
      </c>
      <c r="T79" s="57">
        <f>COS(PRODUCT(PI()/180,SUM(K79,-N79)))</f>
        <v>0.9421549918355965</v>
      </c>
      <c r="U79" s="57">
        <f>SUM(PRODUCT(Q79,P79),PRODUCT(S79,R79,T79))</f>
        <v>0.9788704591816214</v>
      </c>
      <c r="V79" s="57">
        <f>ACOS(U79)</f>
        <v>0.20593383662744313</v>
      </c>
      <c r="W79" s="57">
        <f>SIN(V79)</f>
        <v>0.20448135401928866</v>
      </c>
      <c r="X79" s="57">
        <f>PRODUCT(SUM(Q79,-PRODUCT(P79,U79)),PRODUCT(1/R79,1/W79))</f>
        <v>0.1879350704761801</v>
      </c>
      <c r="Y79" s="58">
        <f>IF(K79=N79,IF(L79&gt;O79,0,180),PRODUCT(180,1/PI(),ACOS(X79)))</f>
        <v>79.16769826418606</v>
      </c>
    </row>
    <row r="80" spans="1:25" s="59" customFormat="1" ht="12">
      <c r="A80" s="61">
        <v>50.054</v>
      </c>
      <c r="B80" s="62" t="s">
        <v>224</v>
      </c>
      <c r="C80" s="63" t="s">
        <v>225</v>
      </c>
      <c r="D80" s="51">
        <f>IF(AND(N80&gt;K80,Y80&lt;180),SUM(360,-Y80),Y80)</f>
        <v>341.44720613403814</v>
      </c>
      <c r="E80" s="51">
        <f>PRODUCT(6371,ACOS(SUM(PRODUCT(COS(PRODUCT(PI()/180,O80)),COS(PRODUCT(PI()/180,L80)),COS(PRODUCT(PI()/180,SUM(K80,-N80)))),PRODUCT(SIN(PRODUCT(PI()/180,O80)),SIN(PRODUCT(PI()/180,L80))))))</f>
        <v>566.0509106205978</v>
      </c>
      <c r="F80" s="53">
        <v>25</v>
      </c>
      <c r="G80" s="53" t="s">
        <v>226</v>
      </c>
      <c r="H80" s="53">
        <v>84</v>
      </c>
      <c r="I80" s="54" t="s">
        <v>227</v>
      </c>
      <c r="J80" s="55"/>
      <c r="K80" s="56">
        <f>SUM(SUM(-180,PRODUCT(2,SUM(CODE(MID(C80,1,1)),-65),10)),PRODUCT((SUM(CODE(MID(C80,3,1)),-48)),2),PRODUCT(SUM(CODE(MID(C80,5,1)),-65),1/12),1/24)</f>
        <v>10.375</v>
      </c>
      <c r="L80" s="56">
        <f>SUM(SUM(-90,PRODUCT(SUM(CODE(MID(C80,2,1)),-65),10)),SUM(CODE(MID(C80,4,1)),-48),PRODUCT(SUM(CODE(RIGHT(C80,1)),-65),1/24),1/48)</f>
        <v>57.35416666666667</v>
      </c>
      <c r="M80" s="47" t="str">
        <f>I$1</f>
        <v>JO62QN</v>
      </c>
      <c r="N80" s="56">
        <f>SUM(SUM(-180,PRODUCT(2,SUM(CODE(MID(M80,1,1)),-65),10)),PRODUCT((SUM(CODE(MID(M80,3,1)),-48)),2),PRODUCT(SUM(CODE(MID(M80,5,1)),-65),1/12),1/24)</f>
        <v>13.375</v>
      </c>
      <c r="O80" s="56">
        <f>SUM(SUM(-90,PRODUCT(SUM(CODE(MID(M80,2,1)),-65),10)),SUM(CODE(MID(M80,4,1)),-48),PRODUCT(SUM(CODE(RIGHT(M80,1)),-65),1/24),1/48)</f>
        <v>52.5625</v>
      </c>
      <c r="P80" s="57">
        <f>SIN(PRODUCT(PI()/180,O80))</f>
        <v>0.7940169238552975</v>
      </c>
      <c r="Q80" s="57">
        <f>SIN(PRODUCT(PI()/180,L80))</f>
        <v>0.8420211418185986</v>
      </c>
      <c r="R80" s="57">
        <f>COS(PRODUCT(PI()/180,O80))</f>
        <v>0.6078956527491957</v>
      </c>
      <c r="S80" s="57">
        <f>COS(PRODUCT(PI()/180,L80))</f>
        <v>0.5394445260918898</v>
      </c>
      <c r="T80" s="57">
        <f>COS(PRODUCT(PI()/180,SUM(K80,-N80)))</f>
        <v>0.9986295347545738</v>
      </c>
      <c r="U80" s="57">
        <f>SUM(PRODUCT(Q80,P80),PRODUCT(S80,R80,T80))</f>
        <v>0.9960556079967098</v>
      </c>
      <c r="V80" s="57">
        <f>ACOS(U80)</f>
        <v>0.08884804749970143</v>
      </c>
      <c r="W80" s="57">
        <f>SIN(V80)</f>
        <v>0.08873119957661353</v>
      </c>
      <c r="X80" s="57">
        <f>PRODUCT(SUM(Q80,-PRODUCT(P80,U80)),PRODUCT(1/R80,1/W80))</f>
        <v>0.9480308796615537</v>
      </c>
      <c r="Y80" s="58">
        <f>IF(K80=N80,IF(L80&gt;O80,0,180),PRODUCT(180,1/PI(),ACOS(X80)))</f>
        <v>18.55279386596186</v>
      </c>
    </row>
    <row r="81" spans="1:25" s="59" customFormat="1" ht="12">
      <c r="A81" s="48">
        <v>50.057</v>
      </c>
      <c r="B81" s="50" t="s">
        <v>228</v>
      </c>
      <c r="C81" s="50" t="s">
        <v>229</v>
      </c>
      <c r="D81" s="51">
        <f>IF(AND(N81&gt;K81,Y81&lt;180),SUM(360,-Y81),Y81)</f>
        <v>175.02947975110183</v>
      </c>
      <c r="E81" s="51">
        <f>PRODUCT(6371,ACOS(SUM(PRODUCT(COS(PRODUCT(PI()/180,O81)),COS(PRODUCT(PI()/180,L81)),COS(PRODUCT(PI()/180,SUM(K81,-N81)))),PRODUCT(SIN(PRODUCT(PI()/180,O81)),SIN(PRODUCT(PI()/180,L81))))))</f>
        <v>1616.9697597069328</v>
      </c>
      <c r="F81" s="52"/>
      <c r="G81" s="52"/>
      <c r="H81" s="53"/>
      <c r="I81" s="54" t="s">
        <v>43</v>
      </c>
      <c r="J81" s="55"/>
      <c r="K81" s="56">
        <f>SUM(SUM(-180,PRODUCT(2,SUM(CODE(MID(C81,1,1)),-65),10)),PRODUCT((SUM(CODE(MID(C81,3,1)),-48)),2),PRODUCT(SUM(CODE(MID(C81,5,1)),-65),1/12),1/24)</f>
        <v>14.958333333333332</v>
      </c>
      <c r="L81" s="56">
        <f>SUM(SUM(-90,PRODUCT(SUM(CODE(MID(C81,2,1)),-65),10)),SUM(CODE(MID(C81,4,1)),-48),PRODUCT(SUM(CODE(RIGHT(C81,1)),-65),1/24),1/48)</f>
        <v>38.0625</v>
      </c>
      <c r="M81" s="47" t="str">
        <f>I$1</f>
        <v>JO62QN</v>
      </c>
      <c r="N81" s="56">
        <f>SUM(SUM(-180,PRODUCT(2,SUM(CODE(MID(M81,1,1)),-65),10)),PRODUCT((SUM(CODE(MID(M81,3,1)),-48)),2),PRODUCT(SUM(CODE(MID(M81,5,1)),-65),1/12),1/24)</f>
        <v>13.375</v>
      </c>
      <c r="O81" s="56">
        <f>SUM(SUM(-90,PRODUCT(SUM(CODE(MID(M81,2,1)),-65),10)),SUM(CODE(MID(M81,4,1)),-48),PRODUCT(SUM(CODE(RIGHT(M81,1)),-65),1/24),1/48)</f>
        <v>52.5625</v>
      </c>
      <c r="P81" s="57">
        <f>SIN(PRODUCT(PI()/180,O81))</f>
        <v>0.7940169238552975</v>
      </c>
      <c r="Q81" s="57">
        <f>SIN(PRODUCT(PI()/180,L81))</f>
        <v>0.6165206952507691</v>
      </c>
      <c r="R81" s="57">
        <f>COS(PRODUCT(PI()/180,O81))</f>
        <v>0.6078956527491957</v>
      </c>
      <c r="S81" s="57">
        <f>COS(PRODUCT(PI()/180,L81))</f>
        <v>0.7873387024194278</v>
      </c>
      <c r="T81" s="57">
        <f>COS(PRODUCT(PI()/180,SUM(K81,-N81)))</f>
        <v>0.9996181948242318</v>
      </c>
      <c r="U81" s="57">
        <f>SUM(PRODUCT(Q81,P81),PRODUCT(S81,R81,T81))</f>
        <v>0.967964900871001</v>
      </c>
      <c r="V81" s="57">
        <f>ACOS(U81)</f>
        <v>0.25380156328785636</v>
      </c>
      <c r="W81" s="57">
        <f>SIN(V81)</f>
        <v>0.2510855445496481</v>
      </c>
      <c r="X81" s="57">
        <f>PRODUCT(SUM(Q81,-PRODUCT(P81,U81)),PRODUCT(1/R81,1/W81))</f>
        <v>-0.9962394094898479</v>
      </c>
      <c r="Y81" s="58">
        <f>IF(K81=N81,IF(L81&gt;O81,0,180),PRODUCT(180,1/PI(),ACOS(X81)))</f>
        <v>175.02947975110183</v>
      </c>
    </row>
    <row r="82" spans="1:25" s="59" customFormat="1" ht="12">
      <c r="A82" s="48">
        <v>50.057</v>
      </c>
      <c r="B82" s="50" t="s">
        <v>230</v>
      </c>
      <c r="C82" s="50" t="s">
        <v>231</v>
      </c>
      <c r="D82" s="51">
        <f>IF(AND(N82&gt;K82,Y82&lt;180),SUM(360,-Y82),Y82)</f>
        <v>316.78434230607104</v>
      </c>
      <c r="E82" s="51">
        <f>PRODUCT(6371,ACOS(SUM(PRODUCT(COS(PRODUCT(PI()/180,O82)),COS(PRODUCT(PI()/180,L82)),COS(PRODUCT(PI()/180,SUM(K82,-N82)))),PRODUCT(SIN(PRODUCT(PI()/180,O82)),SIN(PRODUCT(PI()/180,L82))))))</f>
        <v>2312.928619792392</v>
      </c>
      <c r="F82" s="52" t="s">
        <v>60</v>
      </c>
      <c r="G82" s="52" t="s">
        <v>60</v>
      </c>
      <c r="H82" s="53"/>
      <c r="I82" s="54" t="s">
        <v>43</v>
      </c>
      <c r="J82" s="55"/>
      <c r="K82" s="56">
        <f>SUM(SUM(-180,PRODUCT(2,SUM(CODE(MID(C82,1,1)),-65),10)),PRODUCT((SUM(CODE(MID(C82,3,1)),-48)),2),PRODUCT(SUM(CODE(MID(C82,5,1)),-65),1/12),1/24)</f>
        <v>-20.458333333333332</v>
      </c>
      <c r="L82" s="56">
        <f>SUM(SUM(-90,PRODUCT(SUM(CODE(MID(C82,2,1)),-65),10)),SUM(CODE(MID(C82,4,1)),-48),PRODUCT(SUM(CODE(RIGHT(C82,1)),-65),1/24),1/48)</f>
        <v>64.10416666666666</v>
      </c>
      <c r="M82" s="47" t="str">
        <f>I$1</f>
        <v>JO62QN</v>
      </c>
      <c r="N82" s="56">
        <f>SUM(SUM(-180,PRODUCT(2,SUM(CODE(MID(M82,1,1)),-65),10)),PRODUCT((SUM(CODE(MID(M82,3,1)),-48)),2),PRODUCT(SUM(CODE(MID(M82,5,1)),-65),1/12),1/24)</f>
        <v>13.375</v>
      </c>
      <c r="O82" s="56">
        <f>SUM(SUM(-90,PRODUCT(SUM(CODE(MID(M82,2,1)),-65),10)),SUM(CODE(MID(M82,4,1)),-48),PRODUCT(SUM(CODE(RIGHT(M82,1)),-65),1/24),1/48)</f>
        <v>52.5625</v>
      </c>
      <c r="P82" s="57">
        <f>SIN(PRODUCT(PI()/180,O82))</f>
        <v>0.7940169238552975</v>
      </c>
      <c r="Q82" s="57">
        <f>SIN(PRODUCT(PI()/180,L82))</f>
        <v>0.899589541698938</v>
      </c>
      <c r="R82" s="57">
        <f>COS(PRODUCT(PI()/180,O82))</f>
        <v>0.6078956527491957</v>
      </c>
      <c r="S82" s="57">
        <f>COS(PRODUCT(PI()/180,L82))</f>
        <v>0.4367363695250197</v>
      </c>
      <c r="T82" s="57">
        <f>COS(PRODUCT(PI()/180,SUM(K82,-N82)))</f>
        <v>0.8306606889933456</v>
      </c>
      <c r="U82" s="57">
        <f>SUM(PRODUCT(Q82,P82),PRODUCT(S82,R82,T82))</f>
        <v>0.934821543604145</v>
      </c>
      <c r="V82" s="57">
        <f>ACOS(U82)</f>
        <v>0.3630401223971734</v>
      </c>
      <c r="W82" s="57">
        <f>SIN(V82)</f>
        <v>0.3551178418688134</v>
      </c>
      <c r="X82" s="57">
        <f>PRODUCT(SUM(Q82,-PRODUCT(P82,U82)),PRODUCT(1/R82,1/W82))</f>
        <v>0.7287815283258557</v>
      </c>
      <c r="Y82" s="58">
        <f>IF(K82=N82,IF(L82&gt;O82,0,180),PRODUCT(180,1/PI(),ACOS(X82)))</f>
        <v>43.21565769392894</v>
      </c>
    </row>
    <row r="83" spans="1:25" s="59" customFormat="1" ht="12">
      <c r="A83" s="61">
        <v>50.058</v>
      </c>
      <c r="B83" s="62" t="s">
        <v>232</v>
      </c>
      <c r="C83" s="63" t="s">
        <v>233</v>
      </c>
      <c r="D83" s="51">
        <f>IF(AND(N83&gt;K83,Y83&lt;180),SUM(360,-Y83),Y83)</f>
        <v>207.3356780693916</v>
      </c>
      <c r="E83" s="51">
        <f>PRODUCT(6371,ACOS(SUM(PRODUCT(COS(PRODUCT(PI()/180,O83)),COS(PRODUCT(PI()/180,L83)),COS(PRODUCT(PI()/180,SUM(K83,-N83)))),PRODUCT(SIN(PRODUCT(PI()/180,O83)),SIN(PRODUCT(PI()/180,L83))))))</f>
        <v>658.3758902209522</v>
      </c>
      <c r="F83" s="53" t="s">
        <v>234</v>
      </c>
      <c r="G83" s="53" t="s">
        <v>235</v>
      </c>
      <c r="H83" s="53" t="s">
        <v>236</v>
      </c>
      <c r="I83" s="54" t="s">
        <v>237</v>
      </c>
      <c r="J83" s="55"/>
      <c r="K83" s="56">
        <f>SUM(SUM(-180,PRODUCT(2,SUM(CODE(MID(C83,1,1)),-65),10)),PRODUCT((SUM(CODE(MID(C83,3,1)),-48)),2),PRODUCT(SUM(CODE(MID(C83,5,1)),-65),1/12),1/24)</f>
        <v>9.375</v>
      </c>
      <c r="L83" s="56">
        <f>SUM(SUM(-90,PRODUCT(SUM(CODE(MID(C83,2,1)),-65),10)),SUM(CODE(MID(C83,4,1)),-48),PRODUCT(SUM(CODE(RIGHT(C83,1)),-65),1/24),1/48)</f>
        <v>47.22916666666667</v>
      </c>
      <c r="M83" s="47" t="str">
        <f>I$1</f>
        <v>JO62QN</v>
      </c>
      <c r="N83" s="56">
        <f>SUM(SUM(-180,PRODUCT(2,SUM(CODE(MID(M83,1,1)),-65),10)),PRODUCT((SUM(CODE(MID(M83,3,1)),-48)),2),PRODUCT(SUM(CODE(MID(M83,5,1)),-65),1/12),1/24)</f>
        <v>13.375</v>
      </c>
      <c r="O83" s="56">
        <f>SUM(SUM(-90,PRODUCT(SUM(CODE(MID(M83,2,1)),-65),10)),SUM(CODE(MID(M83,4,1)),-48),PRODUCT(SUM(CODE(RIGHT(M83,1)),-65),1/24),1/48)</f>
        <v>52.5625</v>
      </c>
      <c r="P83" s="57">
        <f>SIN(PRODUCT(PI()/180,O83))</f>
        <v>0.7940169238552975</v>
      </c>
      <c r="Q83" s="57">
        <f>SIN(PRODUCT(PI()/180,L83))</f>
        <v>0.7340756419817098</v>
      </c>
      <c r="R83" s="57">
        <f>COS(PRODUCT(PI()/180,O83))</f>
        <v>0.6078956527491957</v>
      </c>
      <c r="S83" s="57">
        <f>COS(PRODUCT(PI()/180,L83))</f>
        <v>0.6790677078533043</v>
      </c>
      <c r="T83" s="57">
        <f>COS(PRODUCT(PI()/180,SUM(K83,-N83)))</f>
        <v>0.9975640502598242</v>
      </c>
      <c r="U83" s="57">
        <f>SUM(PRODUCT(Q83,P83),PRODUCT(S83,R83,T83))</f>
        <v>0.9946652249760416</v>
      </c>
      <c r="V83" s="57">
        <f>ACOS(U83)</f>
        <v>0.10333948991068265</v>
      </c>
      <c r="W83" s="57">
        <f>SIN(V83)</f>
        <v>0.10315566016152754</v>
      </c>
      <c r="X83" s="57">
        <f>PRODUCT(SUM(Q83,-PRODUCT(P83,U83)),PRODUCT(1/R83,1/W83))</f>
        <v>-0.8883314594130901</v>
      </c>
      <c r="Y83" s="58">
        <f>IF(K83=N83,IF(L83&gt;O83,0,180),PRODUCT(180,1/PI(),ACOS(X83)))</f>
        <v>152.6643219306084</v>
      </c>
    </row>
    <row r="84" spans="1:25" s="59" customFormat="1" ht="12">
      <c r="A84" s="61">
        <v>50.058</v>
      </c>
      <c r="B84" s="62" t="s">
        <v>238</v>
      </c>
      <c r="C84" s="63" t="s">
        <v>239</v>
      </c>
      <c r="D84" s="51">
        <f>IF(AND(N84&gt;K84,Y84&lt;180),SUM(360,-Y84),Y84)</f>
        <v>150.42503645945274</v>
      </c>
      <c r="E84" s="51">
        <f>PRODUCT(6371,ACOS(SUM(PRODUCT(COS(PRODUCT(PI()/180,O84)),COS(PRODUCT(PI()/180,L84)),COS(PRODUCT(PI()/180,SUM(K84,-N84)))),PRODUCT(SIN(PRODUCT(PI()/180,O84)),SIN(PRODUCT(PI()/180,L84))))))</f>
        <v>691.252125294921</v>
      </c>
      <c r="F84" s="53">
        <v>10</v>
      </c>
      <c r="G84" s="53" t="s">
        <v>240</v>
      </c>
      <c r="H84" s="53"/>
      <c r="I84" s="54" t="s">
        <v>241</v>
      </c>
      <c r="J84" s="55"/>
      <c r="K84" s="56">
        <f>SUM(SUM(-180,PRODUCT(2,SUM(CODE(MID(C84,1,1)),-65),10)),PRODUCT((SUM(CODE(MID(C84,3,1)),-48)),2),PRODUCT(SUM(CODE(MID(C84,5,1)),-65),1/12),1/24)</f>
        <v>17.875</v>
      </c>
      <c r="L84" s="56">
        <f>SUM(SUM(-90,PRODUCT(SUM(CODE(MID(C84,2,1)),-65),10)),SUM(CODE(MID(C84,4,1)),-48),PRODUCT(SUM(CODE(RIGHT(C84,1)),-65),1/24),1/48)</f>
        <v>47.0625</v>
      </c>
      <c r="M84" s="47" t="str">
        <f>I$1</f>
        <v>JO62QN</v>
      </c>
      <c r="N84" s="56">
        <f>SUM(SUM(-180,PRODUCT(2,SUM(CODE(MID(M84,1,1)),-65),10)),PRODUCT((SUM(CODE(MID(M84,3,1)),-48)),2),PRODUCT(SUM(CODE(MID(M84,5,1)),-65),1/12),1/24)</f>
        <v>13.375</v>
      </c>
      <c r="O84" s="56">
        <f>SUM(SUM(-90,PRODUCT(SUM(CODE(MID(M84,2,1)),-65),10)),SUM(CODE(MID(M84,4,1)),-48),PRODUCT(SUM(CODE(RIGHT(M84,1)),-65),1/24),1/48)</f>
        <v>52.5625</v>
      </c>
      <c r="P84" s="57">
        <f>SIN(PRODUCT(PI()/180,O84))</f>
        <v>0.7940169238552975</v>
      </c>
      <c r="Q84" s="57">
        <f>SIN(PRODUCT(PI()/180,L84))</f>
        <v>0.7320972111532454</v>
      </c>
      <c r="R84" s="57">
        <f>COS(PRODUCT(PI()/180,O84))</f>
        <v>0.6078956527491957</v>
      </c>
      <c r="S84" s="57">
        <f>COS(PRODUCT(PI()/180,L84))</f>
        <v>0.6812001713311884</v>
      </c>
      <c r="T84" s="57">
        <f>COS(PRODUCT(PI()/180,SUM(K84,-N84)))</f>
        <v>0.996917333733128</v>
      </c>
      <c r="U84" s="57">
        <f>SUM(PRODUCT(Q84,P84),PRODUCT(S84,R84,T84))</f>
        <v>0.9941196705115021</v>
      </c>
      <c r="V84" s="57">
        <f>ACOS(U84)</f>
        <v>0.10849978422459912</v>
      </c>
      <c r="W84" s="57">
        <f>SIN(V84)</f>
        <v>0.10828702924220682</v>
      </c>
      <c r="X84" s="57">
        <f>PRODUCT(SUM(Q84,-PRODUCT(P84,U84)),PRODUCT(1/R84,1/W84))</f>
        <v>-0.8697106835978372</v>
      </c>
      <c r="Y84" s="58">
        <f>IF(K84=N84,IF(L84&gt;O84,0,180),PRODUCT(180,1/PI(),ACOS(X84)))</f>
        <v>150.42503645945274</v>
      </c>
    </row>
    <row r="85" spans="1:25" s="59" customFormat="1" ht="12">
      <c r="A85" s="48">
        <v>50.06</v>
      </c>
      <c r="B85" s="70" t="s">
        <v>242</v>
      </c>
      <c r="C85" s="50" t="s">
        <v>243</v>
      </c>
      <c r="D85" s="51">
        <f>IF(AND(N85&gt;K85,Y85&lt;180),SUM(360,-Y85),Y85)</f>
        <v>229.76826869164583</v>
      </c>
      <c r="E85" s="51">
        <f>PRODUCT(6371,ACOS(SUM(PRODUCT(COS(PRODUCT(PI()/180,O85)),COS(PRODUCT(PI()/180,L85)),COS(PRODUCT(PI()/180,SUM(K85,-N85)))),PRODUCT(SIN(PRODUCT(PI()/180,O85)),SIN(PRODUCT(PI()/180,L85))))))</f>
        <v>1893.978116338613</v>
      </c>
      <c r="F85" s="52" t="s">
        <v>60</v>
      </c>
      <c r="G85" s="52" t="s">
        <v>60</v>
      </c>
      <c r="H85" s="53"/>
      <c r="I85" s="54" t="s">
        <v>244</v>
      </c>
      <c r="J85" s="55"/>
      <c r="K85" s="56">
        <f>SUM(SUM(-180,PRODUCT(2,SUM(CODE(MID(C85,1,1)),-65),10)),PRODUCT((SUM(CODE(MID(C85,3,1)),-48)),2),PRODUCT(SUM(CODE(MID(C85,5,1)),-65),1/12),1/24)</f>
        <v>-3.6250000000000013</v>
      </c>
      <c r="L85" s="56">
        <f>SUM(SUM(-90,PRODUCT(SUM(CODE(MID(C85,2,1)),-65),10)),SUM(CODE(MID(C85,4,1)),-48),PRODUCT(SUM(CODE(RIGHT(C85,1)),-65),1/24),1/48)</f>
        <v>40.10416666666667</v>
      </c>
      <c r="M85" s="47" t="str">
        <f>I$1</f>
        <v>JO62QN</v>
      </c>
      <c r="N85" s="56">
        <f>SUM(SUM(-180,PRODUCT(2,SUM(CODE(MID(M85,1,1)),-65),10)),PRODUCT((SUM(CODE(MID(M85,3,1)),-48)),2),PRODUCT(SUM(CODE(MID(M85,5,1)),-65),1/12),1/24)</f>
        <v>13.375</v>
      </c>
      <c r="O85" s="56">
        <f>SUM(SUM(-90,PRODUCT(SUM(CODE(MID(M85,2,1)),-65),10)),SUM(CODE(MID(M85,4,1)),-48),PRODUCT(SUM(CODE(RIGHT(M85,1)),-65),1/24),1/48)</f>
        <v>52.5625</v>
      </c>
      <c r="P85" s="57">
        <f>SIN(PRODUCT(PI()/180,O85))</f>
        <v>0.7940169238552975</v>
      </c>
      <c r="Q85" s="57">
        <f>SIN(PRODUCT(PI()/180,L85))</f>
        <v>0.6441792547121354</v>
      </c>
      <c r="R85" s="57">
        <f>COS(PRODUCT(PI()/180,O85))</f>
        <v>0.6078956527491957</v>
      </c>
      <c r="S85" s="57">
        <f>COS(PRODUCT(PI()/180,L85))</f>
        <v>0.7648745569036257</v>
      </c>
      <c r="T85" s="57">
        <f>COS(PRODUCT(PI()/180,SUM(K85,-N85)))</f>
        <v>0.9563047559630354</v>
      </c>
      <c r="U85" s="57">
        <f>SUM(PRODUCT(Q85,P85),PRODUCT(S85,R85,T85))</f>
        <v>0.9561364364109604</v>
      </c>
      <c r="V85" s="57">
        <f>ACOS(U85)</f>
        <v>0.2972811358246136</v>
      </c>
      <c r="W85" s="57">
        <f>SIN(V85)</f>
        <v>0.29292168743087216</v>
      </c>
      <c r="X85" s="57">
        <f>PRODUCT(SUM(Q85,-PRODUCT(P85,U85)),PRODUCT(1/R85,1/W85))</f>
        <v>-0.6458805910313248</v>
      </c>
      <c r="Y85" s="58">
        <f>IF(K85=N85,IF(L85&gt;O85,0,180),PRODUCT(180,1/PI(),ACOS(X85)))</f>
        <v>130.23173130835417</v>
      </c>
    </row>
    <row r="86" spans="1:25" s="59" customFormat="1" ht="12">
      <c r="A86" s="48">
        <v>50.06</v>
      </c>
      <c r="B86" s="50" t="s">
        <v>245</v>
      </c>
      <c r="C86" s="50" t="s">
        <v>246</v>
      </c>
      <c r="D86" s="51">
        <f>IF(AND(N86&gt;K86,Y86&lt;180),SUM(360,-Y86),Y86)</f>
        <v>303.579535439255</v>
      </c>
      <c r="E86" s="51">
        <f>PRODUCT(6371,ACOS(SUM(PRODUCT(COS(PRODUCT(PI()/180,O86)),COS(PRODUCT(PI()/180,L86)),COS(PRODUCT(PI()/180,SUM(K86,-N86)))),PRODUCT(SIN(PRODUCT(PI()/180,O86)),SIN(PRODUCT(PI()/180,L86))))))</f>
        <v>1251.4107509773141</v>
      </c>
      <c r="F86" s="52">
        <v>40</v>
      </c>
      <c r="G86" s="52" t="s">
        <v>247</v>
      </c>
      <c r="H86" s="53"/>
      <c r="I86" s="54" t="s">
        <v>43</v>
      </c>
      <c r="J86" s="55"/>
      <c r="K86" s="56">
        <f>SUM(SUM(-180,PRODUCT(2,SUM(CODE(MID(C86,1,1)),-65),10)),PRODUCT((SUM(CODE(MID(C86,3,1)),-48)),2),PRODUCT(SUM(CODE(MID(C86,5,1)),-65),1/12),1/24)</f>
        <v>-4.291666666666667</v>
      </c>
      <c r="L86" s="56">
        <f>SUM(SUM(-90,PRODUCT(SUM(CODE(MID(C86,2,1)),-65),10)),SUM(CODE(MID(C86,4,1)),-48),PRODUCT(SUM(CODE(RIGHT(C86,1)),-65),1/24),1/48)</f>
        <v>57.60416666666667</v>
      </c>
      <c r="M86" s="47" t="str">
        <f>I$1</f>
        <v>JO62QN</v>
      </c>
      <c r="N86" s="56">
        <f>SUM(SUM(-180,PRODUCT(2,SUM(CODE(MID(M86,1,1)),-65),10)),PRODUCT((SUM(CODE(MID(M86,3,1)),-48)),2),PRODUCT(SUM(CODE(MID(M86,5,1)),-65),1/12),1/24)</f>
        <v>13.375</v>
      </c>
      <c r="O86" s="56">
        <f>SUM(SUM(-90,PRODUCT(SUM(CODE(MID(M86,2,1)),-65),10)),SUM(CODE(MID(M86,4,1)),-48),PRODUCT(SUM(CODE(RIGHT(M86,1)),-65),1/24),1/48)</f>
        <v>52.5625</v>
      </c>
      <c r="P86" s="57">
        <f>SIN(PRODUCT(PI()/180,O86))</f>
        <v>0.7940169238552975</v>
      </c>
      <c r="Q86" s="57">
        <f>SIN(PRODUCT(PI()/180,L86))</f>
        <v>0.8443668896935045</v>
      </c>
      <c r="R86" s="57">
        <f>COS(PRODUCT(PI()/180,O86))</f>
        <v>0.6078956527491957</v>
      </c>
      <c r="S86" s="57">
        <f>COS(PRODUCT(PI()/180,L86))</f>
        <v>0.5357653923027477</v>
      </c>
      <c r="T86" s="57">
        <f>COS(PRODUCT(PI()/180,SUM(K86,-N86)))</f>
        <v>0.9528381992878361</v>
      </c>
      <c r="U86" s="57">
        <f>SUM(PRODUCT(Q86,P86),PRODUCT(S86,R86,T86))</f>
        <v>0.9807709521634976</v>
      </c>
      <c r="V86" s="57">
        <f>ACOS(U86)</f>
        <v>0.19642297142949522</v>
      </c>
      <c r="W86" s="57">
        <f>SIN(V86)</f>
        <v>0.1951623411222212</v>
      </c>
      <c r="X86" s="57">
        <f>PRODUCT(SUM(Q86,-PRODUCT(P86,U86)),PRODUCT(1/R86,1/W86))</f>
        <v>0.5530940161686373</v>
      </c>
      <c r="Y86" s="58">
        <f>IF(K86=N86,IF(L86&gt;O86,0,180),PRODUCT(180,1/PI(),ACOS(X86)))</f>
        <v>56.42046456074499</v>
      </c>
    </row>
    <row r="87" spans="1:25" s="59" customFormat="1" ht="12">
      <c r="A87" s="48">
        <v>50.06</v>
      </c>
      <c r="B87" s="50" t="s">
        <v>248</v>
      </c>
      <c r="C87" s="50" t="s">
        <v>249</v>
      </c>
      <c r="D87" s="51">
        <f>IF(AND(N87&gt;K87,Y87&lt;180),SUM(360,-Y87),Y87)</f>
        <v>2.4143073876119203</v>
      </c>
      <c r="E87" s="51">
        <f>PRODUCT(6371,ACOS(SUM(PRODUCT(COS(PRODUCT(PI()/180,O87)),COS(PRODUCT(PI()/180,L87)),COS(PRODUCT(PI()/180,SUM(K87,-N87)))),PRODUCT(SIN(PRODUCT(PI()/180,O87)),SIN(PRODUCT(PI()/180,L87))))))</f>
        <v>686.4142816047843</v>
      </c>
      <c r="F87" s="52"/>
      <c r="G87" s="52"/>
      <c r="H87" s="53"/>
      <c r="I87" s="54" t="s">
        <v>43</v>
      </c>
      <c r="J87" s="55"/>
      <c r="K87" s="56">
        <f>SUM(SUM(-180,PRODUCT(2,SUM(CODE(MID(C87,1,1)),-65),10)),PRODUCT((SUM(CODE(MID(C87,3,1)),-48)),2),PRODUCT(SUM(CODE(MID(C87,5,1)),-65),1/12),1/24)</f>
        <v>13.875</v>
      </c>
      <c r="L87" s="56">
        <f>SUM(SUM(-90,PRODUCT(SUM(CODE(MID(C87,2,1)),-65),10)),SUM(CODE(MID(C87,4,1)),-48),PRODUCT(SUM(CODE(RIGHT(C87,1)),-65),1/24),1/48)</f>
        <v>58.72916666666667</v>
      </c>
      <c r="M87" s="47" t="str">
        <f>I$1</f>
        <v>JO62QN</v>
      </c>
      <c r="N87" s="56">
        <f>SUM(SUM(-180,PRODUCT(2,SUM(CODE(MID(M87,1,1)),-65),10)),PRODUCT((SUM(CODE(MID(M87,3,1)),-48)),2),PRODUCT(SUM(CODE(MID(M87,5,1)),-65),1/12),1/24)</f>
        <v>13.375</v>
      </c>
      <c r="O87" s="56">
        <f>SUM(SUM(-90,PRODUCT(SUM(CODE(MID(M87,2,1)),-65),10)),SUM(CODE(MID(M87,4,1)),-48),PRODUCT(SUM(CODE(RIGHT(M87,1)),-65),1/24),1/48)</f>
        <v>52.5625</v>
      </c>
      <c r="P87" s="57">
        <f>SIN(PRODUCT(PI()/180,O87))</f>
        <v>0.7940169238552975</v>
      </c>
      <c r="Q87" s="57">
        <f>SIN(PRODUCT(PI()/180,L87))</f>
        <v>0.8547231828824069</v>
      </c>
      <c r="R87" s="57">
        <f>COS(PRODUCT(PI()/180,O87))</f>
        <v>0.6078956527491957</v>
      </c>
      <c r="S87" s="57">
        <f>COS(PRODUCT(PI()/180,L87))</f>
        <v>0.5190840785878215</v>
      </c>
      <c r="T87" s="57">
        <f>COS(PRODUCT(PI()/180,SUM(K87,-N87)))</f>
        <v>0.9999619230641713</v>
      </c>
      <c r="U87" s="57">
        <f>SUM(PRODUCT(Q87,P87),PRODUCT(S87,R87,T87))</f>
        <v>0.994201612067654</v>
      </c>
      <c r="V87" s="57">
        <f>ACOS(U87)</f>
        <v>0.10774043032566069</v>
      </c>
      <c r="W87" s="57">
        <f>SIN(V87)</f>
        <v>0.10753210944679739</v>
      </c>
      <c r="X87" s="57">
        <f>PRODUCT(SUM(Q87,-PRODUCT(P87,U87)),PRODUCT(1/R87,1/W87))</f>
        <v>0.9991123421362628</v>
      </c>
      <c r="Y87" s="58">
        <f>IF(K87=N87,IF(L87&gt;O87,0,180),PRODUCT(180,1/PI(),ACOS(X87)))</f>
        <v>2.4143073876119203</v>
      </c>
    </row>
    <row r="88" spans="1:25" s="59" customFormat="1" ht="12">
      <c r="A88" s="48">
        <v>50.06</v>
      </c>
      <c r="B88" s="50" t="s">
        <v>250</v>
      </c>
      <c r="C88" s="50" t="s">
        <v>251</v>
      </c>
      <c r="D88" s="51">
        <f>IF(AND(N88&gt;K88,Y88&lt;180),SUM(360,-Y88),Y88)</f>
        <v>226.54878381692504</v>
      </c>
      <c r="E88" s="51">
        <f>PRODUCT(6371,ACOS(SUM(PRODUCT(COS(PRODUCT(PI()/180,O88)),COS(PRODUCT(PI()/180,L88)),COS(PRODUCT(PI()/180,SUM(K88,-N88)))),PRODUCT(SIN(PRODUCT(PI()/180,O88)),SIN(PRODUCT(PI()/180,L88))))))</f>
        <v>1818.4302927448377</v>
      </c>
      <c r="F88" s="52"/>
      <c r="G88" s="52"/>
      <c r="H88" s="53"/>
      <c r="I88" s="54" t="s">
        <v>43</v>
      </c>
      <c r="J88" s="55"/>
      <c r="K88" s="56">
        <f>SUM(SUM(-180,PRODUCT(2,SUM(CODE(MID(C88,1,1)),-65),10)),PRODUCT((SUM(CODE(MID(C88,3,1)),-48)),2),PRODUCT(SUM(CODE(MID(C88,5,1)),-65),1/12),1/24)</f>
        <v>-2.1250000000000013</v>
      </c>
      <c r="L88" s="56">
        <f>SUM(SUM(-90,PRODUCT(SUM(CODE(MID(C88,2,1)),-65),10)),SUM(CODE(MID(C88,4,1)),-48),PRODUCT(SUM(CODE(RIGHT(C88,1)),-65),1/24),1/48)</f>
        <v>40.10416666666667</v>
      </c>
      <c r="M88" s="47" t="str">
        <f>I$1</f>
        <v>JO62QN</v>
      </c>
      <c r="N88" s="56">
        <f>SUM(SUM(-180,PRODUCT(2,SUM(CODE(MID(M88,1,1)),-65),10)),PRODUCT((SUM(CODE(MID(M88,3,1)),-48)),2),PRODUCT(SUM(CODE(MID(M88,5,1)),-65),1/12),1/24)</f>
        <v>13.375</v>
      </c>
      <c r="O88" s="56">
        <f>SUM(SUM(-90,PRODUCT(SUM(CODE(MID(M88,2,1)),-65),10)),SUM(CODE(MID(M88,4,1)),-48),PRODUCT(SUM(CODE(RIGHT(M88,1)),-65),1/24),1/48)</f>
        <v>52.5625</v>
      </c>
      <c r="P88" s="57">
        <f>SIN(PRODUCT(PI()/180,O88))</f>
        <v>0.7940169238552975</v>
      </c>
      <c r="Q88" s="57">
        <f>SIN(PRODUCT(PI()/180,L88))</f>
        <v>0.6441792547121354</v>
      </c>
      <c r="R88" s="57">
        <f>COS(PRODUCT(PI()/180,O88))</f>
        <v>0.6078956527491957</v>
      </c>
      <c r="S88" s="57">
        <f>COS(PRODUCT(PI()/180,L88))</f>
        <v>0.7648745569036257</v>
      </c>
      <c r="T88" s="57">
        <f>COS(PRODUCT(PI()/180,SUM(K88,-N88)))</f>
        <v>0.963630453208623</v>
      </c>
      <c r="U88" s="57">
        <f>SUM(PRODUCT(Q88,P88),PRODUCT(S88,R88,T88))</f>
        <v>0.959542621304645</v>
      </c>
      <c r="V88" s="57">
        <f>ACOS(U88)</f>
        <v>0.2854230564659924</v>
      </c>
      <c r="W88" s="57">
        <f>SIN(V88)</f>
        <v>0.28156341719017886</v>
      </c>
      <c r="X88" s="57">
        <f>PRODUCT(SUM(Q88,-PRODUCT(P88,U88)),PRODUCT(1/R88,1/W88))</f>
        <v>-0.6877367147896912</v>
      </c>
      <c r="Y88" s="58">
        <f>IF(K88=N88,IF(L88&gt;O88,0,180),PRODUCT(180,1/PI(),ACOS(X88)))</f>
        <v>133.45121618307496</v>
      </c>
    </row>
    <row r="89" spans="1:25" s="59" customFormat="1" ht="12">
      <c r="A89" s="68">
        <v>50.063</v>
      </c>
      <c r="B89" s="50" t="s">
        <v>252</v>
      </c>
      <c r="C89" s="50" t="s">
        <v>253</v>
      </c>
      <c r="D89" s="51">
        <f>IF(AND(N89&gt;K89,Y89&lt;180),SUM(360,-Y89),Y89)</f>
        <v>133.32157507940852</v>
      </c>
      <c r="E89" s="51">
        <f>PRODUCT(6371,ACOS(SUM(PRODUCT(COS(PRODUCT(PI()/180,O89)),COS(PRODUCT(PI()/180,L89)),COS(PRODUCT(PI()/180,SUM(K89,-N89)))),PRODUCT(SIN(PRODUCT(PI()/180,O89)),SIN(PRODUCT(PI()/180,L89))))))</f>
        <v>1459.8009206136044</v>
      </c>
      <c r="F89" s="52"/>
      <c r="G89" s="52"/>
      <c r="H89" s="53"/>
      <c r="I89" s="54" t="s">
        <v>43</v>
      </c>
      <c r="J89" s="55"/>
      <c r="K89" s="56">
        <f>SUM(SUM(-180,PRODUCT(2,SUM(CODE(MID(C89,1,1)),-65),10)),PRODUCT((SUM(CODE(MID(C89,3,1)),-48)),2),PRODUCT(SUM(CODE(MID(C89,5,1)),-65),1/12),1/24)</f>
        <v>26.375</v>
      </c>
      <c r="L89" s="56">
        <f>SUM(SUM(-90,PRODUCT(SUM(CODE(MID(C89,2,1)),-65),10)),SUM(CODE(MID(C89,4,1)),-48),PRODUCT(SUM(CODE(RIGHT(C89,1)),-65),1/24),1/48)</f>
        <v>42.72916666666667</v>
      </c>
      <c r="M89" s="47" t="str">
        <f>I$1</f>
        <v>JO62QN</v>
      </c>
      <c r="N89" s="56">
        <f>SUM(SUM(-180,PRODUCT(2,SUM(CODE(MID(M89,1,1)),-65),10)),PRODUCT((SUM(CODE(MID(M89,3,1)),-48)),2),PRODUCT(SUM(CODE(MID(M89,5,1)),-65),1/12),1/24)</f>
        <v>13.375</v>
      </c>
      <c r="O89" s="56">
        <f>SUM(SUM(-90,PRODUCT(SUM(CODE(MID(M89,2,1)),-65),10)),SUM(CODE(MID(M89,4,1)),-48),PRODUCT(SUM(CODE(RIGHT(M89,1)),-65),1/24),1/48)</f>
        <v>52.5625</v>
      </c>
      <c r="P89" s="57">
        <f>SIN(PRODUCT(PI()/180,O89))</f>
        <v>0.7940169238552975</v>
      </c>
      <c r="Q89" s="57">
        <f>SIN(PRODUCT(PI()/180,L89))</f>
        <v>0.6785336934666898</v>
      </c>
      <c r="R89" s="57">
        <f>COS(PRODUCT(PI()/180,O89))</f>
        <v>0.6078956527491957</v>
      </c>
      <c r="S89" s="57">
        <f>COS(PRODUCT(PI()/180,L89))</f>
        <v>0.7345692798031049</v>
      </c>
      <c r="T89" s="57">
        <f>COS(PRODUCT(PI()/180,SUM(K89,-N89)))</f>
        <v>0.9743700647852352</v>
      </c>
      <c r="U89" s="57">
        <f>SUM(PRODUCT(Q89,P89),PRODUCT(S89,R89,T89))</f>
        <v>0.9738638788601621</v>
      </c>
      <c r="V89" s="57">
        <f>ACOS(U89)</f>
        <v>0.2291321488955587</v>
      </c>
      <c r="W89" s="57">
        <f>SIN(V89)</f>
        <v>0.22713244033259422</v>
      </c>
      <c r="X89" s="57">
        <f>PRODUCT(SUM(Q89,-PRODUCT(P89,U89)),PRODUCT(1/R89,1/W89))</f>
        <v>-0.6860923516219993</v>
      </c>
      <c r="Y89" s="58">
        <f>IF(K89=N89,IF(L89&gt;O89,0,180),PRODUCT(180,1/PI(),ACOS(X89)))</f>
        <v>133.32157507940852</v>
      </c>
    </row>
    <row r="90" spans="1:25" s="59" customFormat="1" ht="12">
      <c r="A90" s="68">
        <v>50.063</v>
      </c>
      <c r="B90" s="50" t="s">
        <v>254</v>
      </c>
      <c r="C90" s="50" t="s">
        <v>255</v>
      </c>
      <c r="D90" s="51">
        <f>IF(AND(N90&gt;K90,Y90&lt;180),SUM(360,-Y90),Y90)</f>
        <v>290.0154037181478</v>
      </c>
      <c r="E90" s="51">
        <f>PRODUCT(6371,ACOS(SUM(PRODUCT(COS(PRODUCT(PI()/180,O90)),COS(PRODUCT(PI()/180,L90)),COS(PRODUCT(PI()/180,SUM(K90,-N90)))),PRODUCT(SIN(PRODUCT(PI()/180,O90)),SIN(PRODUCT(PI()/180,L90))))))</f>
        <v>1310.7542210938716</v>
      </c>
      <c r="F90" s="52"/>
      <c r="G90" s="52"/>
      <c r="H90" s="53"/>
      <c r="I90" s="54" t="s">
        <v>43</v>
      </c>
      <c r="J90" s="55"/>
      <c r="K90" s="56">
        <f>SUM(SUM(-180,PRODUCT(2,SUM(CODE(MID(C90,1,1)),-65),10)),PRODUCT((SUM(CODE(MID(C90,3,1)),-48)),2),PRODUCT(SUM(CODE(MID(C90,5,1)),-65),1/12),1/24)</f>
        <v>-6.208333333333333</v>
      </c>
      <c r="L90" s="56">
        <f>SUM(SUM(-90,PRODUCT(SUM(CODE(MID(C90,2,1)),-65),10)),SUM(CODE(MID(C90,4,1)),-48),PRODUCT(SUM(CODE(RIGHT(C90,1)),-65),1/24),1/48)</f>
        <v>55.0625</v>
      </c>
      <c r="M90" s="47" t="str">
        <f>I$1</f>
        <v>JO62QN</v>
      </c>
      <c r="N90" s="56">
        <f>SUM(SUM(-180,PRODUCT(2,SUM(CODE(MID(M90,1,1)),-65),10)),PRODUCT((SUM(CODE(MID(M90,3,1)),-48)),2),PRODUCT(SUM(CODE(MID(M90,5,1)),-65),1/12),1/24)</f>
        <v>13.375</v>
      </c>
      <c r="O90" s="56">
        <f>SUM(SUM(-90,PRODUCT(SUM(CODE(MID(M90,2,1)),-65),10)),SUM(CODE(MID(M90,4,1)),-48),PRODUCT(SUM(CODE(RIGHT(M90,1)),-65),1/24),1/48)</f>
        <v>52.5625</v>
      </c>
      <c r="P90" s="57">
        <f>SIN(PRODUCT(PI()/180,O90))</f>
        <v>0.7940169238552975</v>
      </c>
      <c r="Q90" s="57">
        <f>SIN(PRODUCT(PI()/180,L90))</f>
        <v>0.8197772316385034</v>
      </c>
      <c r="R90" s="57">
        <f>COS(PRODUCT(PI()/180,O90))</f>
        <v>0.6078956527491957</v>
      </c>
      <c r="S90" s="57">
        <f>COS(PRODUCT(PI()/180,L90))</f>
        <v>0.5726825390101496</v>
      </c>
      <c r="T90" s="57">
        <f>COS(PRODUCT(PI()/180,SUM(K90,-N90)))</f>
        <v>0.9421549918355965</v>
      </c>
      <c r="U90" s="57">
        <f>SUM(PRODUCT(Q90,P90),PRODUCT(S90,R90,T90))</f>
        <v>0.9789105679791446</v>
      </c>
      <c r="V90" s="57">
        <f>ACOS(U90)</f>
        <v>0.205737595525643</v>
      </c>
      <c r="W90" s="57">
        <f>SIN(V90)</f>
        <v>0.20428925546574545</v>
      </c>
      <c r="X90" s="57">
        <f>PRODUCT(SUM(Q90,-PRODUCT(P90,U90)),PRODUCT(1/R90,1/W90))</f>
        <v>0.34227276318762356</v>
      </c>
      <c r="Y90" s="58">
        <f>IF(K90=N90,IF(L90&gt;O90,0,180),PRODUCT(180,1/PI(),ACOS(X90)))</f>
        <v>69.98459628185216</v>
      </c>
    </row>
    <row r="91" spans="1:25" s="59" customFormat="1" ht="12">
      <c r="A91" s="68">
        <v>50.063</v>
      </c>
      <c r="B91" s="50" t="s">
        <v>256</v>
      </c>
      <c r="C91" s="50" t="s">
        <v>257</v>
      </c>
      <c r="D91" s="51">
        <f>IF(AND(N91&gt;K91,Y91&lt;180),SUM(360,-Y91),Y91)</f>
        <v>67.88453507487242</v>
      </c>
      <c r="E91" s="51">
        <f>PRODUCT(6371,ACOS(SUM(PRODUCT(COS(PRODUCT(PI()/180,O91)),COS(PRODUCT(PI()/180,L91)),COS(PRODUCT(PI()/180,SUM(K91,-N91)))),PRODUCT(SIN(PRODUCT(PI()/180,O91)),SIN(PRODUCT(PI()/180,L91))))))</f>
        <v>821.4068426590942</v>
      </c>
      <c r="F91" s="52"/>
      <c r="G91" s="52"/>
      <c r="H91" s="53"/>
      <c r="I91" s="54" t="s">
        <v>43</v>
      </c>
      <c r="J91" s="55"/>
      <c r="K91" s="56">
        <f>SUM(SUM(-180,PRODUCT(2,SUM(CODE(MID(C91,1,1)),-65),10)),PRODUCT((SUM(CODE(MID(C91,3,1)),-48)),2),PRODUCT(SUM(CODE(MID(C91,5,1)),-65),1/12),1/24)</f>
        <v>25.291666666666668</v>
      </c>
      <c r="L91" s="56">
        <f>SUM(SUM(-90,PRODUCT(SUM(CODE(MID(C91,2,1)),-65),10)),SUM(CODE(MID(C91,4,1)),-48),PRODUCT(SUM(CODE(RIGHT(C91,1)),-65),1/24),1/48)</f>
        <v>54.770833333333336</v>
      </c>
      <c r="M91" s="47" t="str">
        <f>I$1</f>
        <v>JO62QN</v>
      </c>
      <c r="N91" s="56">
        <f>SUM(SUM(-180,PRODUCT(2,SUM(CODE(MID(M91,1,1)),-65),10)),PRODUCT((SUM(CODE(MID(M91,3,1)),-48)),2),PRODUCT(SUM(CODE(MID(M91,5,1)),-65),1/12),1/24)</f>
        <v>13.375</v>
      </c>
      <c r="O91" s="56">
        <f>SUM(SUM(-90,PRODUCT(SUM(CODE(MID(M91,2,1)),-65),10)),SUM(CODE(MID(M91,4,1)),-48),PRODUCT(SUM(CODE(RIGHT(M91,1)),-65),1/24),1/48)</f>
        <v>52.5625</v>
      </c>
      <c r="P91" s="57">
        <f>SIN(PRODUCT(PI()/180,O91))</f>
        <v>0.7940169238552975</v>
      </c>
      <c r="Q91" s="57">
        <f>SIN(PRODUCT(PI()/180,L91))</f>
        <v>0.8168513570850637</v>
      </c>
      <c r="R91" s="57">
        <f>COS(PRODUCT(PI()/180,O91))</f>
        <v>0.6078956527491957</v>
      </c>
      <c r="S91" s="57">
        <f>COS(PRODUCT(PI()/180,L91))</f>
        <v>0.5768482126420169</v>
      </c>
      <c r="T91" s="57">
        <f>COS(PRODUCT(PI()/180,SUM(K91,-N91)))</f>
        <v>0.9784489613377816</v>
      </c>
      <c r="U91" s="57">
        <f>SUM(PRODUCT(Q91,P91),PRODUCT(S91,R91,T91))</f>
        <v>0.9917001594675784</v>
      </c>
      <c r="V91" s="57">
        <f>ACOS(U91)</f>
        <v>0.12892902882735743</v>
      </c>
      <c r="W91" s="57">
        <f>SIN(V91)</f>
        <v>0.1285721342748093</v>
      </c>
      <c r="X91" s="57">
        <f>PRODUCT(SUM(Q91,-PRODUCT(P91,U91)),PRODUCT(1/R91,1/W91))</f>
        <v>0.3764743323527625</v>
      </c>
      <c r="Y91" s="58">
        <f>IF(K91=N91,IF(L91&gt;O91,0,180),PRODUCT(180,1/PI(),ACOS(X91)))</f>
        <v>67.88453507487242</v>
      </c>
    </row>
    <row r="92" spans="1:25" s="59" customFormat="1" ht="12">
      <c r="A92" s="64">
        <v>50.064</v>
      </c>
      <c r="B92" s="65" t="s">
        <v>258</v>
      </c>
      <c r="C92" s="65" t="s">
        <v>259</v>
      </c>
      <c r="D92" s="51">
        <f>IF(AND(N92&gt;K92,Y92&lt;180),SUM(360,-Y92),Y92)</f>
        <v>351.1688798501458</v>
      </c>
      <c r="E92" s="51">
        <f>PRODUCT(6371,ACOS(SUM(PRODUCT(COS(PRODUCT(PI()/180,O92)),COS(PRODUCT(PI()/180,L92)),COS(PRODUCT(PI()/180,SUM(K92,-N92)))),PRODUCT(SIN(PRODUCT(PI()/180,O92)),SIN(PRODUCT(PI()/180,L92))))))</f>
        <v>7236.3887535673</v>
      </c>
      <c r="F92" s="52"/>
      <c r="G92" s="52"/>
      <c r="H92" s="53"/>
      <c r="I92" s="54" t="s">
        <v>40</v>
      </c>
      <c r="J92" s="55"/>
      <c r="K92" s="56">
        <f>SUM(SUM(-180,PRODUCT(2,SUM(CODE(MID(C92,1,1)),-65),10)),PRODUCT((SUM(CODE(MID(C92,3,1)),-48)),2),PRODUCT(SUM(CODE(MID(C92,5,1)),-65),1/12),1/24)</f>
        <v>-149.625</v>
      </c>
      <c r="L92" s="56">
        <f>SUM(SUM(-90,PRODUCT(SUM(CODE(MID(C92,2,1)),-65),10)),SUM(CODE(MID(C92,4,1)),-48),PRODUCT(SUM(CODE(RIGHT(C92,1)),-65),1/24),1/48)</f>
        <v>61.5625</v>
      </c>
      <c r="M92" s="47" t="str">
        <f>I$1</f>
        <v>JO62QN</v>
      </c>
      <c r="N92" s="56">
        <f>SUM(SUM(-180,PRODUCT(2,SUM(CODE(MID(M92,1,1)),-65),10)),PRODUCT((SUM(CODE(MID(M92,3,1)),-48)),2),PRODUCT(SUM(CODE(MID(M92,5,1)),-65),1/12),1/24)</f>
        <v>13.375</v>
      </c>
      <c r="O92" s="56">
        <f>SUM(SUM(-90,PRODUCT(SUM(CODE(MID(M92,2,1)),-65),10)),SUM(CODE(MID(M92,4,1)),-48),PRODUCT(SUM(CODE(RIGHT(M92,1)),-65),1/24),1/48)</f>
        <v>52.5625</v>
      </c>
      <c r="P92" s="57">
        <f>SIN(PRODUCT(PI()/180,O92))</f>
        <v>0.7940169238552975</v>
      </c>
      <c r="Q92" s="57">
        <f>SIN(PRODUCT(PI()/180,L92))</f>
        <v>0.879337089165197</v>
      </c>
      <c r="R92" s="57">
        <f>COS(PRODUCT(PI()/180,O92))</f>
        <v>0.6078956527491957</v>
      </c>
      <c r="S92" s="57">
        <f>COS(PRODUCT(PI()/180,L92))</f>
        <v>0.47619983580265784</v>
      </c>
      <c r="T92" s="57">
        <f>COS(PRODUCT(PI()/180,SUM(K92,-N92)))</f>
        <v>-0.9563047559630355</v>
      </c>
      <c r="U92" s="57">
        <f>SUM(PRODUCT(Q92,P92),PRODUCT(S92,R92,T92))</f>
        <v>0.42137761148929137</v>
      </c>
      <c r="V92" s="57">
        <f>ACOS(U92)</f>
        <v>1.1358324836865956</v>
      </c>
      <c r="W92" s="57">
        <f>SIN(V92)</f>
        <v>0.9068852785967914</v>
      </c>
      <c r="X92" s="57">
        <f>PRODUCT(SUM(Q92,-PRODUCT(P92,U92)),PRODUCT(1/R92,1/W92))</f>
        <v>0.988145141565532</v>
      </c>
      <c r="Y92" s="58">
        <f>IF(K92=N92,IF(L92&gt;O92,0,180),PRODUCT(180,1/PI(),ACOS(X92)))</f>
        <v>8.831120149854195</v>
      </c>
    </row>
    <row r="93" spans="1:25" s="59" customFormat="1" ht="12">
      <c r="A93" s="48">
        <v>50.064</v>
      </c>
      <c r="B93" s="50" t="s">
        <v>260</v>
      </c>
      <c r="C93" s="50" t="s">
        <v>261</v>
      </c>
      <c r="D93" s="51">
        <f>IF(AND(N93&gt;K93,Y93&lt;180),SUM(360,-Y93),Y93)</f>
        <v>319.10147491290513</v>
      </c>
      <c r="E93" s="51">
        <f>PRODUCT(6371,ACOS(SUM(PRODUCT(COS(PRODUCT(PI()/180,O93)),COS(PRODUCT(PI()/180,L93)),COS(PRODUCT(PI()/180,SUM(K93,-N93)))),PRODUCT(SIN(PRODUCT(PI()/180,O93)),SIN(PRODUCT(PI()/180,L93))))))</f>
        <v>1227.2264800650248</v>
      </c>
      <c r="F93" s="52">
        <v>30</v>
      </c>
      <c r="G93" s="52" t="s">
        <v>262</v>
      </c>
      <c r="H93" s="53"/>
      <c r="I93" s="54" t="s">
        <v>37</v>
      </c>
      <c r="J93" s="55"/>
      <c r="K93" s="56">
        <f>SUM(SUM(-180,PRODUCT(2,SUM(CODE(MID(C93,1,1)),-65),10)),PRODUCT((SUM(CODE(MID(C93,3,1)),-48)),2),PRODUCT(SUM(CODE(MID(C93,5,1)),-65),1/12),1/24)</f>
        <v>-1.2083333333333333</v>
      </c>
      <c r="L93" s="56">
        <f>SUM(SUM(-90,PRODUCT(SUM(CODE(MID(C93,2,1)),-65),10)),SUM(CODE(MID(C93,4,1)),-48),PRODUCT(SUM(CODE(RIGHT(C93,1)),-65),1/24),1/48)</f>
        <v>60.145833333333336</v>
      </c>
      <c r="M93" s="47" t="str">
        <f>I$1</f>
        <v>JO62QN</v>
      </c>
      <c r="N93" s="56">
        <f>SUM(SUM(-180,PRODUCT(2,SUM(CODE(MID(M93,1,1)),-65),10)),PRODUCT((SUM(CODE(MID(M93,3,1)),-48)),2),PRODUCT(SUM(CODE(MID(M93,5,1)),-65),1/12),1/24)</f>
        <v>13.375</v>
      </c>
      <c r="O93" s="56">
        <f>SUM(SUM(-90,PRODUCT(SUM(CODE(MID(M93,2,1)),-65),10)),SUM(CODE(MID(M93,4,1)),-48),PRODUCT(SUM(CODE(RIGHT(M93,1)),-65),1/24),1/48)</f>
        <v>52.5625</v>
      </c>
      <c r="P93" s="57">
        <f>SIN(PRODUCT(PI()/180,O93))</f>
        <v>0.7940169238552975</v>
      </c>
      <c r="Q93" s="57">
        <f>SIN(PRODUCT(PI()/180,L93))</f>
        <v>0.8672952330915158</v>
      </c>
      <c r="R93" s="57">
        <f>COS(PRODUCT(PI()/180,O93))</f>
        <v>0.6078956527491957</v>
      </c>
      <c r="S93" s="57">
        <f>COS(PRODUCT(PI()/180,L93))</f>
        <v>0.49779411271803253</v>
      </c>
      <c r="T93" s="57">
        <f>COS(PRODUCT(PI()/180,SUM(K93,-N93)))</f>
        <v>0.9677824535432009</v>
      </c>
      <c r="U93" s="57">
        <f>SUM(PRODUCT(Q93,P93),PRODUCT(S93,R93,T93))</f>
        <v>0.9815047190184768</v>
      </c>
      <c r="V93" s="57">
        <f>ACOS(U93)</f>
        <v>0.19262697850651778</v>
      </c>
      <c r="W93" s="57">
        <f>SIN(V93)</f>
        <v>0.19143794436960743</v>
      </c>
      <c r="X93" s="57">
        <f>PRODUCT(SUM(Q93,-PRODUCT(P93,U93)),PRODUCT(1/R93,1/W93))</f>
        <v>0.7558703233117822</v>
      </c>
      <c r="Y93" s="58">
        <f>IF(K93=N93,IF(L93&gt;O93,0,180),PRODUCT(180,1/PI(),ACOS(X93)))</f>
        <v>40.898525087094896</v>
      </c>
    </row>
    <row r="94" spans="1:25" s="59" customFormat="1" ht="12">
      <c r="A94" s="64">
        <v>50.065</v>
      </c>
      <c r="B94" s="65" t="s">
        <v>263</v>
      </c>
      <c r="C94" s="65" t="s">
        <v>264</v>
      </c>
      <c r="D94" s="51">
        <f>IF(AND(N94&gt;K94,Y94&lt;180),SUM(360,-Y94),Y94)</f>
        <v>351.69382975903807</v>
      </c>
      <c r="E94" s="51">
        <f>PRODUCT(6371,ACOS(SUM(PRODUCT(COS(PRODUCT(PI()/180,O94)),COS(PRODUCT(PI()/180,L94)),COS(PRODUCT(PI()/180,SUM(K94,-N94)))),PRODUCT(SIN(PRODUCT(PI()/180,O94)),SIN(PRODUCT(PI()/180,L94))))))</f>
        <v>11758.535747962927</v>
      </c>
      <c r="F94" s="52"/>
      <c r="G94" s="52"/>
      <c r="H94" s="53"/>
      <c r="I94" s="54" t="s">
        <v>43</v>
      </c>
      <c r="J94" s="55"/>
      <c r="K94" s="56">
        <f>SUM(SUM(-180,PRODUCT(2,SUM(CODE(MID(C94,1,1)),-65),10)),PRODUCT((SUM(CODE(MID(C94,3,1)),-48)),2),PRODUCT(SUM(CODE(MID(C94,5,1)),-65),1/12),1/24)</f>
        <v>-158.04166666666669</v>
      </c>
      <c r="L94" s="56">
        <f>SUM(SUM(-90,PRODUCT(SUM(CODE(MID(C94,2,1)),-65),10)),SUM(CODE(MID(C94,4,1)),-48),PRODUCT(SUM(CODE(RIGHT(C94,1)),-65),1/24),1/48)</f>
        <v>21.3125</v>
      </c>
      <c r="M94" s="47" t="str">
        <f>I$1</f>
        <v>JO62QN</v>
      </c>
      <c r="N94" s="56">
        <f>SUM(SUM(-180,PRODUCT(2,SUM(CODE(MID(M94,1,1)),-65),10)),PRODUCT((SUM(CODE(MID(M94,3,1)),-48)),2),PRODUCT(SUM(CODE(MID(M94,5,1)),-65),1/12),1/24)</f>
        <v>13.375</v>
      </c>
      <c r="O94" s="56">
        <f>SUM(SUM(-90,PRODUCT(SUM(CODE(MID(M94,2,1)),-65),10)),SUM(CODE(MID(M94,4,1)),-48),PRODUCT(SUM(CODE(RIGHT(M94,1)),-65),1/24),1/48)</f>
        <v>52.5625</v>
      </c>
      <c r="P94" s="57">
        <f>SIN(PRODUCT(PI()/180,O94))</f>
        <v>0.7940169238552975</v>
      </c>
      <c r="Q94" s="57">
        <f>SIN(PRODUCT(PI()/180,L94))</f>
        <v>0.3634544853207939</v>
      </c>
      <c r="R94" s="57">
        <f>COS(PRODUCT(PI()/180,O94))</f>
        <v>0.6078956527491957</v>
      </c>
      <c r="S94" s="57">
        <f>COS(PRODUCT(PI()/180,L94))</f>
        <v>0.9316119562887741</v>
      </c>
      <c r="T94" s="57">
        <f>COS(PRODUCT(PI()/180,SUM(K94,-N94)))</f>
        <v>-0.9887998372822991</v>
      </c>
      <c r="U94" s="57">
        <f>SUM(PRODUCT(Q94,P94),PRODUCT(S94,R94,T94))</f>
        <v>-0.2713909377178351</v>
      </c>
      <c r="V94" s="57">
        <f>ACOS(U94)</f>
        <v>1.8456342407727089</v>
      </c>
      <c r="W94" s="57">
        <f>SIN(V94)</f>
        <v>0.9624691989485348</v>
      </c>
      <c r="X94" s="57">
        <f>PRODUCT(SUM(Q94,-PRODUCT(P94,U94)),PRODUCT(1/R94,1/W94))</f>
        <v>0.9895102374644673</v>
      </c>
      <c r="Y94" s="58">
        <f>IF(K94=N94,IF(L94&gt;O94,0,180),PRODUCT(180,1/PI(),ACOS(X94)))</f>
        <v>8.306170240961952</v>
      </c>
    </row>
    <row r="95" spans="1:25" s="59" customFormat="1" ht="12">
      <c r="A95" s="66">
        <v>50.065</v>
      </c>
      <c r="B95" s="74" t="s">
        <v>265</v>
      </c>
      <c r="C95" s="50" t="s">
        <v>266</v>
      </c>
      <c r="D95" s="51">
        <f>IF(AND(N95&gt;K95,Y95&lt;180),SUM(360,-Y95),Y95)</f>
        <v>333.66603307140576</v>
      </c>
      <c r="E95" s="51">
        <f>PRODUCT(6371,ACOS(SUM(PRODUCT(COS(PRODUCT(PI()/180,O95)),COS(PRODUCT(PI()/180,L95)),COS(PRODUCT(PI()/180,SUM(K95,-N95)))),PRODUCT(SIN(PRODUCT(PI()/180,O95)),SIN(PRODUCT(PI()/180,L95))))))</f>
        <v>705.971392884088</v>
      </c>
      <c r="F95" s="52"/>
      <c r="G95" s="52"/>
      <c r="H95" s="53"/>
      <c r="I95" s="54" t="s">
        <v>40</v>
      </c>
      <c r="J95" s="55"/>
      <c r="K95" s="56">
        <f>SUM(SUM(-180,PRODUCT(2,SUM(CODE(MID(C95,1,1)),-65),10)),PRODUCT((SUM(CODE(MID(C95,3,1)),-48)),2),PRODUCT(SUM(CODE(MID(C95,5,1)),-65),1/12),1/24)</f>
        <v>8.041666666666666</v>
      </c>
      <c r="L95" s="56">
        <f>SUM(SUM(-90,PRODUCT(SUM(CODE(MID(C95,2,1)),-65),10)),SUM(CODE(MID(C95,4,1)),-48),PRODUCT(SUM(CODE(RIGHT(C95,1)),-65),1/24),1/48)</f>
        <v>58.145833333333336</v>
      </c>
      <c r="M95" s="47" t="str">
        <f>I$1</f>
        <v>JO62QN</v>
      </c>
      <c r="N95" s="56">
        <f>SUM(SUM(-180,PRODUCT(2,SUM(CODE(MID(M95,1,1)),-65),10)),PRODUCT((SUM(CODE(MID(M95,3,1)),-48)),2),PRODUCT(SUM(CODE(MID(M95,5,1)),-65),1/12),1/24)</f>
        <v>13.375</v>
      </c>
      <c r="O95" s="56">
        <f>SUM(SUM(-90,PRODUCT(SUM(CODE(MID(M95,2,1)),-65),10)),SUM(CODE(MID(M95,4,1)),-48),PRODUCT(SUM(CODE(RIGHT(M95,1)),-65),1/24),1/48)</f>
        <v>52.5625</v>
      </c>
      <c r="P95" s="57">
        <f>SIN(PRODUCT(PI()/180,O95))</f>
        <v>0.7940169238552975</v>
      </c>
      <c r="Q95" s="57">
        <f>SIN(PRODUCT(PI()/180,L95))</f>
        <v>0.849394136273722</v>
      </c>
      <c r="R95" s="57">
        <f>COS(PRODUCT(PI()/180,O95))</f>
        <v>0.6078956527491957</v>
      </c>
      <c r="S95" s="57">
        <f>COS(PRODUCT(PI()/180,L95))</f>
        <v>0.5277590371218837</v>
      </c>
      <c r="T95" s="57">
        <f>COS(PRODUCT(PI()/180,SUM(K95,-N95)))</f>
        <v>0.9956707906498045</v>
      </c>
      <c r="U95" s="57">
        <f>SUM(PRODUCT(Q95,P95),PRODUCT(S95,R95,T95))</f>
        <v>0.993866836150967</v>
      </c>
      <c r="V95" s="57">
        <f>ACOS(U95)</f>
        <v>0.11081013857857291</v>
      </c>
      <c r="W95" s="57">
        <f>SIN(V95)</f>
        <v>0.11058350690436083</v>
      </c>
      <c r="X95" s="57">
        <f>PRODUCT(SUM(Q95,-PRODUCT(P95,U95)),PRODUCT(1/R95,1/W95))</f>
        <v>0.896223604867845</v>
      </c>
      <c r="Y95" s="58">
        <f>IF(K95=N95,IF(L95&gt;O95,0,180),PRODUCT(180,1/PI(),ACOS(X95)))</f>
        <v>26.333966928594208</v>
      </c>
    </row>
    <row r="96" spans="1:25" s="59" customFormat="1" ht="12">
      <c r="A96" s="48">
        <v>50.065</v>
      </c>
      <c r="B96" s="50" t="s">
        <v>267</v>
      </c>
      <c r="C96" s="50" t="s">
        <v>268</v>
      </c>
      <c r="D96" s="51">
        <f>IF(AND(N96&gt;K96,Y96&lt;180),SUM(360,-Y96),Y96)</f>
        <v>257.10208198426756</v>
      </c>
      <c r="E96" s="51">
        <f>PRODUCT(6371,ACOS(SUM(PRODUCT(COS(PRODUCT(PI()/180,O96)),COS(PRODUCT(PI()/180,L96)),COS(PRODUCT(PI()/180,SUM(K96,-N96)))),PRODUCT(SIN(PRODUCT(PI()/180,O96)),SIN(PRODUCT(PI()/180,L96))))))</f>
        <v>1147.780874437258</v>
      </c>
      <c r="F96" s="52">
        <v>10</v>
      </c>
      <c r="G96" s="52" t="s">
        <v>269</v>
      </c>
      <c r="H96" s="53"/>
      <c r="I96" s="54" t="s">
        <v>105</v>
      </c>
      <c r="J96" s="55"/>
      <c r="K96" s="56">
        <f>SUM(SUM(-180,PRODUCT(2,SUM(CODE(MID(C96,1,1)),-65),10)),PRODUCT((SUM(CODE(MID(C96,3,1)),-48)),2),PRODUCT(SUM(CODE(MID(C96,5,1)),-65),1/12),1/24)</f>
        <v>-2.1250000000000013</v>
      </c>
      <c r="L96" s="56">
        <f>SUM(SUM(-90,PRODUCT(SUM(CODE(MID(C96,2,1)),-65),10)),SUM(CODE(MID(C96,4,1)),-48),PRODUCT(SUM(CODE(RIGHT(C96,1)),-65),1/24),1/48)</f>
        <v>49.1875</v>
      </c>
      <c r="M96" s="47" t="str">
        <f>I$1</f>
        <v>JO62QN</v>
      </c>
      <c r="N96" s="56">
        <f>SUM(SUM(-180,PRODUCT(2,SUM(CODE(MID(M96,1,1)),-65),10)),PRODUCT((SUM(CODE(MID(M96,3,1)),-48)),2),PRODUCT(SUM(CODE(MID(M96,5,1)),-65),1/12),1/24)</f>
        <v>13.375</v>
      </c>
      <c r="O96" s="56">
        <f>SUM(SUM(-90,PRODUCT(SUM(CODE(MID(M96,2,1)),-65),10)),SUM(CODE(MID(M96,4,1)),-48),PRODUCT(SUM(CODE(RIGHT(M96,1)),-65),1/24),1/48)</f>
        <v>52.5625</v>
      </c>
      <c r="P96" s="57">
        <f>SIN(PRODUCT(PI()/180,O96))</f>
        <v>0.7940169238552975</v>
      </c>
      <c r="Q96" s="57">
        <f>SIN(PRODUCT(PI()/180,L96))</f>
        <v>0.7568524833759904</v>
      </c>
      <c r="R96" s="57">
        <f>COS(PRODUCT(PI()/180,O96))</f>
        <v>0.6078956527491957</v>
      </c>
      <c r="S96" s="57">
        <f>COS(PRODUCT(PI()/180,L96))</f>
        <v>0.6535857391403183</v>
      </c>
      <c r="T96" s="57">
        <f>COS(PRODUCT(PI()/180,SUM(K96,-N96)))</f>
        <v>0.963630453208623</v>
      </c>
      <c r="U96" s="57">
        <f>SUM(PRODUCT(Q96,P96),PRODUCT(S96,R96,T96))</f>
        <v>0.9838155553731833</v>
      </c>
      <c r="V96" s="57">
        <f>ACOS(U96)</f>
        <v>0.18015709848332415</v>
      </c>
      <c r="W96" s="57">
        <f>SIN(V96)</f>
        <v>0.1791841315679345</v>
      </c>
      <c r="X96" s="57">
        <f>PRODUCT(SUM(Q96,-PRODUCT(P96,U96)),PRODUCT(1/R96,1/W96))</f>
        <v>-0.2232146954977371</v>
      </c>
      <c r="Y96" s="58">
        <f>IF(K96=N96,IF(L96&gt;O96,0,180),PRODUCT(180,1/PI(),ACOS(X96)))</f>
        <v>102.89791801573244</v>
      </c>
    </row>
    <row r="97" spans="1:25" s="59" customFormat="1" ht="12">
      <c r="A97" s="61">
        <v>50.066</v>
      </c>
      <c r="B97" s="62" t="s">
        <v>270</v>
      </c>
      <c r="C97" s="63" t="s">
        <v>271</v>
      </c>
      <c r="D97" s="51">
        <f>IF(AND(N97&gt;K97,Y97&lt;180),SUM(360,-Y97),Y97)</f>
        <v>162.06828856040613</v>
      </c>
      <c r="E97" s="51">
        <f>PRODUCT(6371,ACOS(SUM(PRODUCT(COS(PRODUCT(PI()/180,O97)),COS(PRODUCT(PI()/180,L97)),COS(PRODUCT(PI()/180,SUM(K97,-N97)))),PRODUCT(SIN(PRODUCT(PI()/180,O97)),SIN(PRODUCT(PI()/180,L97))))))</f>
        <v>523.432119571789</v>
      </c>
      <c r="F97" s="53"/>
      <c r="G97" s="53"/>
      <c r="H97" s="53" t="s">
        <v>272</v>
      </c>
      <c r="I97" s="54" t="s">
        <v>273</v>
      </c>
      <c r="J97" s="55"/>
      <c r="K97" s="56">
        <f>SUM(SUM(-180,PRODUCT(2,SUM(CODE(MID(C97,1,1)),-65),10)),PRODUCT((SUM(CODE(MID(C97,3,1)),-48)),2),PRODUCT(SUM(CODE(MID(C97,5,1)),-65),1/12),1/24)</f>
        <v>15.541666666666666</v>
      </c>
      <c r="L97" s="56">
        <f>SUM(SUM(-90,PRODUCT(SUM(CODE(MID(C97,2,1)),-65),10)),SUM(CODE(MID(C97,4,1)),-48),PRODUCT(SUM(CODE(RIGHT(C97,1)),-65),1/24),1/48)</f>
        <v>48.0625</v>
      </c>
      <c r="M97" s="47" t="str">
        <f>I$1</f>
        <v>JO62QN</v>
      </c>
      <c r="N97" s="56">
        <f>SUM(SUM(-180,PRODUCT(2,SUM(CODE(MID(M97,1,1)),-65),10)),PRODUCT((SUM(CODE(MID(M97,3,1)),-48)),2),PRODUCT(SUM(CODE(MID(M97,5,1)),-65),1/12),1/24)</f>
        <v>13.375</v>
      </c>
      <c r="O97" s="56">
        <f>SUM(SUM(-90,PRODUCT(SUM(CODE(MID(M97,2,1)),-65),10)),SUM(CODE(MID(M97,4,1)),-48),PRODUCT(SUM(CODE(RIGHT(M97,1)),-65),1/24),1/48)</f>
        <v>52.5625</v>
      </c>
      <c r="P97" s="57">
        <f>SIN(PRODUCT(PI()/180,O97))</f>
        <v>0.7940169238552975</v>
      </c>
      <c r="Q97" s="57">
        <f>SIN(PRODUCT(PI()/180,L97))</f>
        <v>0.7438742914572134</v>
      </c>
      <c r="R97" s="57">
        <f>COS(PRODUCT(PI()/180,O97))</f>
        <v>0.6078956527491957</v>
      </c>
      <c r="S97" s="57">
        <f>COS(PRODUCT(PI()/180,L97))</f>
        <v>0.6683195631649793</v>
      </c>
      <c r="T97" s="57">
        <f>COS(PRODUCT(PI()/180,SUM(K97,-N97)))</f>
        <v>0.9992850804242445</v>
      </c>
      <c r="U97" s="57">
        <f>SUM(PRODUCT(Q97,P97),PRODUCT(S97,R97,T97))</f>
        <v>0.9966268843886468</v>
      </c>
      <c r="V97" s="57">
        <f>ACOS(U97)</f>
        <v>0.08215854961101561</v>
      </c>
      <c r="W97" s="57">
        <f>SIN(V97)</f>
        <v>0.08206615205904869</v>
      </c>
      <c r="X97" s="57">
        <f>PRODUCT(SUM(Q97,-PRODUCT(P97,U97)),PRODUCT(1/R97,1/W97))</f>
        <v>-0.9514241457685698</v>
      </c>
      <c r="Y97" s="58">
        <f>IF(K97=N97,IF(L97&gt;O97,0,180),PRODUCT(180,1/PI(),ACOS(X97)))</f>
        <v>162.06828856040613</v>
      </c>
    </row>
    <row r="98" spans="1:25" s="59" customFormat="1" ht="12">
      <c r="A98" s="48">
        <v>50.067</v>
      </c>
      <c r="B98" s="50" t="s">
        <v>274</v>
      </c>
      <c r="C98" s="50" t="s">
        <v>275</v>
      </c>
      <c r="D98" s="51">
        <f>IF(AND(N98&gt;K98,Y98&lt;180),SUM(360,-Y98),Y98)</f>
        <v>21.169627343329896</v>
      </c>
      <c r="E98" s="51">
        <f>PRODUCT(6371,ACOS(SUM(PRODUCT(COS(PRODUCT(PI()/180,O98)),COS(PRODUCT(PI()/180,L98)),COS(PRODUCT(PI()/180,SUM(K98,-N98)))),PRODUCT(SIN(PRODUCT(PI()/180,O98)),SIN(PRODUCT(PI()/180,L98))))))</f>
        <v>1712.3596453558318</v>
      </c>
      <c r="F98" s="52">
        <v>35</v>
      </c>
      <c r="G98" s="52" t="s">
        <v>276</v>
      </c>
      <c r="H98" s="53"/>
      <c r="I98" s="54" t="s">
        <v>277</v>
      </c>
      <c r="J98" s="55"/>
      <c r="K98" s="56">
        <f>SUM(SUM(-180,PRODUCT(2,SUM(CODE(MID(C98,1,1)),-65),10)),PRODUCT((SUM(CODE(MID(C98,3,1)),-48)),2),PRODUCT(SUM(CODE(MID(C98,5,1)),-65),1/12),1/24)</f>
        <v>27.208333333333332</v>
      </c>
      <c r="L98" s="56">
        <f>SUM(SUM(-90,PRODUCT(SUM(CODE(MID(C98,2,1)),-65),10)),SUM(CODE(MID(C98,4,1)),-48),PRODUCT(SUM(CODE(RIGHT(C98,1)),-65),1/24),1/48)</f>
        <v>66.35416666666666</v>
      </c>
      <c r="M98" s="47" t="str">
        <f>I$1</f>
        <v>JO62QN</v>
      </c>
      <c r="N98" s="56">
        <f>SUM(SUM(-180,PRODUCT(2,SUM(CODE(MID(M98,1,1)),-65),10)),PRODUCT((SUM(CODE(MID(M98,3,1)),-48)),2),PRODUCT(SUM(CODE(MID(M98,5,1)),-65),1/12),1/24)</f>
        <v>13.375</v>
      </c>
      <c r="O98" s="56">
        <f>SUM(SUM(-90,PRODUCT(SUM(CODE(MID(M98,2,1)),-65),10)),SUM(CODE(MID(M98,4,1)),-48),PRODUCT(SUM(CODE(RIGHT(M98,1)),-65),1/24),1/48)</f>
        <v>52.5625</v>
      </c>
      <c r="P98" s="57">
        <f>SIN(PRODUCT(PI()/180,O98))</f>
        <v>0.7940169238552975</v>
      </c>
      <c r="Q98" s="57">
        <f>SIN(PRODUCT(PI()/180,L98))</f>
        <v>0.9160421801669003</v>
      </c>
      <c r="R98" s="57">
        <f>COS(PRODUCT(PI()/180,O98))</f>
        <v>0.6078956527491957</v>
      </c>
      <c r="S98" s="57">
        <f>COS(PRODUCT(PI()/180,L98))</f>
        <v>0.40108194194587243</v>
      </c>
      <c r="T98" s="57">
        <f>COS(PRODUCT(PI()/180,SUM(K98,-N98)))</f>
        <v>0.970995342430206</v>
      </c>
      <c r="U98" s="57">
        <f>SUM(PRODUCT(Q98,P98),PRODUCT(S98,R98,T98))</f>
        <v>0.9640971642347835</v>
      </c>
      <c r="V98" s="57">
        <f>ACOS(U98)</f>
        <v>0.268774077123816</v>
      </c>
      <c r="W98" s="57">
        <f>SIN(V98)</f>
        <v>0.2655497277619558</v>
      </c>
      <c r="X98" s="57">
        <f>PRODUCT(SUM(Q98,-PRODUCT(P98,U98)),PRODUCT(1/R98,1/W98))</f>
        <v>0.932515368430206</v>
      </c>
      <c r="Y98" s="58">
        <f>IF(K98=N98,IF(L98&gt;O98,0,180),PRODUCT(180,1/PI(),ACOS(X98)))</f>
        <v>21.169627343329896</v>
      </c>
    </row>
    <row r="99" spans="1:25" s="59" customFormat="1" ht="12">
      <c r="A99" s="48">
        <v>50.069</v>
      </c>
      <c r="B99" s="50" t="s">
        <v>278</v>
      </c>
      <c r="C99" s="50" t="s">
        <v>279</v>
      </c>
      <c r="D99" s="51">
        <f>IF(AND(N99&gt;K99,Y99&lt;180),SUM(360,-Y99),Y99)</f>
        <v>123.66119586979276</v>
      </c>
      <c r="E99" s="51">
        <f>PRODUCT(6371,ACOS(SUM(PRODUCT(COS(PRODUCT(PI()/180,O99)),COS(PRODUCT(PI()/180,L99)),COS(PRODUCT(PI()/180,SUM(K99,-N99)))),PRODUCT(SIN(PRODUCT(PI()/180,O99)),SIN(PRODUCT(PI()/180,L99))))))</f>
        <v>1456.349037364583</v>
      </c>
      <c r="F99" s="52"/>
      <c r="G99" s="52"/>
      <c r="H99" s="53"/>
      <c r="I99" s="54" t="s">
        <v>209</v>
      </c>
      <c r="J99" s="55"/>
      <c r="K99" s="56">
        <f>SUM(SUM(-180,PRODUCT(2,SUM(CODE(MID(C99,1,1)),-65),10)),PRODUCT((SUM(CODE(MID(C99,3,1)),-48)),2),PRODUCT(SUM(CODE(MID(C99,5,1)),-65),1/12),1/24)</f>
        <v>28.625000000000004</v>
      </c>
      <c r="L99" s="56">
        <f>SUM(SUM(-90,PRODUCT(SUM(CODE(MID(C99,2,1)),-65),10)),SUM(CODE(MID(C99,4,1)),-48),PRODUCT(SUM(CODE(RIGHT(C99,1)),-65),1/24),1/48)</f>
        <v>44.1875</v>
      </c>
      <c r="M99" s="47" t="str">
        <f>I$1</f>
        <v>JO62QN</v>
      </c>
      <c r="N99" s="56">
        <f>SUM(SUM(-180,PRODUCT(2,SUM(CODE(MID(M99,1,1)),-65),10)),PRODUCT((SUM(CODE(MID(M99,3,1)),-48)),2),PRODUCT(SUM(CODE(MID(M99,5,1)),-65),1/12),1/24)</f>
        <v>13.375</v>
      </c>
      <c r="O99" s="56">
        <f>SUM(SUM(-90,PRODUCT(SUM(CODE(MID(M99,2,1)),-65),10)),SUM(CODE(MID(M99,4,1)),-48),PRODUCT(SUM(CODE(RIGHT(M99,1)),-65),1/24),1/48)</f>
        <v>52.5625</v>
      </c>
      <c r="P99" s="57">
        <f>SIN(PRODUCT(PI()/180,O99))</f>
        <v>0.7940169238552975</v>
      </c>
      <c r="Q99" s="57">
        <f>SIN(PRODUCT(PI()/180,L99))</f>
        <v>0.6970086806326811</v>
      </c>
      <c r="R99" s="57">
        <f>COS(PRODUCT(PI()/180,O99))</f>
        <v>0.6078956527491957</v>
      </c>
      <c r="S99" s="57">
        <f>COS(PRODUCT(PI()/180,L99))</f>
        <v>0.7170626884190037</v>
      </c>
      <c r="T99" s="57">
        <f>COS(PRODUCT(PI()/180,SUM(K99,-N99)))</f>
        <v>0.9647873238288129</v>
      </c>
      <c r="U99" s="57">
        <f>SUM(PRODUCT(Q99,P99),PRODUCT(S99,R99,T99))</f>
        <v>0.9739867989563733</v>
      </c>
      <c r="V99" s="57">
        <f>ACOS(U99)</f>
        <v>0.22859033705298742</v>
      </c>
      <c r="W99" s="57">
        <f>SIN(V99)</f>
        <v>0.22660475603728455</v>
      </c>
      <c r="X99" s="57">
        <f>PRODUCT(SUM(Q99,-PRODUCT(P99,U99)),PRODUCT(1/R99,1/W99))</f>
        <v>-0.5542808511309232</v>
      </c>
      <c r="Y99" s="58">
        <f>IF(K99=N99,IF(L99&gt;O99,0,180),PRODUCT(180,1/PI(),ACOS(X99)))</f>
        <v>123.66119586979276</v>
      </c>
    </row>
    <row r="100" spans="1:25" s="59" customFormat="1" ht="12">
      <c r="A100" s="64">
        <v>50.069</v>
      </c>
      <c r="B100" s="65" t="s">
        <v>280</v>
      </c>
      <c r="C100" s="65" t="s">
        <v>281</v>
      </c>
      <c r="D100" s="51">
        <f>IF(AND(N100&gt;K100,Y100&lt;180),SUM(360,-Y100),Y100)</f>
        <v>163.83243639081533</v>
      </c>
      <c r="E100" s="51">
        <f>PRODUCT(6371,ACOS(SUM(PRODUCT(COS(PRODUCT(PI()/180,O100)),COS(PRODUCT(PI()/180,L100)),COS(PRODUCT(PI()/180,SUM(K100,-N100)))),PRODUCT(SIN(PRODUCT(PI()/180,O100)),SIN(PRODUCT(PI()/180,L100))))))</f>
        <v>8850.484407977403</v>
      </c>
      <c r="F100" s="52"/>
      <c r="G100" s="52"/>
      <c r="H100" s="53"/>
      <c r="I100" s="54" t="s">
        <v>83</v>
      </c>
      <c r="J100" s="55"/>
      <c r="K100" s="56">
        <f>SUM(SUM(-180,PRODUCT(2,SUM(CODE(MID(C100,1,1)),-65),10)),PRODUCT((SUM(CODE(MID(C100,3,1)),-48)),2),PRODUCT(SUM(CODE(MID(C100,5,1)),-65),1/12),1/24)</f>
        <v>31.041666666666668</v>
      </c>
      <c r="L100" s="56">
        <f>SUM(SUM(-90,PRODUCT(SUM(CODE(MID(C100,2,1)),-65),10)),SUM(CODE(MID(C100,4,1)),-48),PRODUCT(SUM(CODE(RIGHT(C100,1)),-65),1/24),1/48)</f>
        <v>-25.520833333333336</v>
      </c>
      <c r="M100" s="47" t="str">
        <f>I$1</f>
        <v>JO62QN</v>
      </c>
      <c r="N100" s="56">
        <f>SUM(SUM(-180,PRODUCT(2,SUM(CODE(MID(M100,1,1)),-65),10)),PRODUCT((SUM(CODE(MID(M100,3,1)),-48)),2),PRODUCT(SUM(CODE(MID(M100,5,1)),-65),1/12),1/24)</f>
        <v>13.375</v>
      </c>
      <c r="O100" s="56">
        <f>SUM(SUM(-90,PRODUCT(SUM(CODE(MID(M100,2,1)),-65),10)),SUM(CODE(MID(M100,4,1)),-48),PRODUCT(SUM(CODE(RIGHT(M100,1)),-65),1/24),1/48)</f>
        <v>52.5625</v>
      </c>
      <c r="P100" s="57">
        <f>SIN(PRODUCT(PI()/180,O100))</f>
        <v>0.7940169238552975</v>
      </c>
      <c r="Q100" s="57">
        <f>SIN(PRODUCT(PI()/180,L100))</f>
        <v>-0.4308392576122721</v>
      </c>
      <c r="R100" s="57">
        <f>COS(PRODUCT(PI()/180,O100))</f>
        <v>0.6078956527491957</v>
      </c>
      <c r="S100" s="57">
        <f>COS(PRODUCT(PI()/180,L100))</f>
        <v>0.9024286864346158</v>
      </c>
      <c r="T100" s="57">
        <f>COS(PRODUCT(PI()/180,SUM(K100,-N100)))</f>
        <v>0.9528381992878361</v>
      </c>
      <c r="U100" s="57">
        <f>SUM(PRODUCT(Q100,P100),PRODUCT(S100,R100,T100))</f>
        <v>0.18061667601538411</v>
      </c>
      <c r="V100" s="57">
        <f>ACOS(U100)</f>
        <v>1.3891829238702564</v>
      </c>
      <c r="W100" s="57">
        <f>SIN(V100)</f>
        <v>0.9835535655698442</v>
      </c>
      <c r="X100" s="57">
        <f>PRODUCT(SUM(Q100,-PRODUCT(P100,U100)),PRODUCT(1/R100,1/W100))</f>
        <v>-0.9604514747363017</v>
      </c>
      <c r="Y100" s="58">
        <f>IF(K100=N100,IF(L100&gt;O100,0,180),PRODUCT(180,1/PI(),ACOS(X100)))</f>
        <v>163.83243639081533</v>
      </c>
    </row>
    <row r="101" spans="1:25" s="59" customFormat="1" ht="12">
      <c r="A101" s="66">
        <v>50.07</v>
      </c>
      <c r="B101" s="74" t="s">
        <v>282</v>
      </c>
      <c r="C101" s="50" t="s">
        <v>283</v>
      </c>
      <c r="D101" s="51">
        <f>IF(AND(N101&gt;K101,Y101&lt;180),SUM(360,-Y101),Y101)</f>
        <v>279.66879360726136</v>
      </c>
      <c r="E101" s="51">
        <f>PRODUCT(6371,ACOS(SUM(PRODUCT(COS(PRODUCT(PI()/180,O101)),COS(PRODUCT(PI()/180,L101)),COS(PRODUCT(PI()/180,SUM(K101,-N101)))),PRODUCT(SIN(PRODUCT(PI()/180,O101)),SIN(PRODUCT(PI()/180,L101))))))</f>
        <v>456.8808578924232</v>
      </c>
      <c r="F101" s="52"/>
      <c r="G101" s="52"/>
      <c r="H101" s="53"/>
      <c r="I101" s="54" t="s">
        <v>284</v>
      </c>
      <c r="J101" s="55"/>
      <c r="K101" s="56">
        <f>SUM(SUM(-180,PRODUCT(2,SUM(CODE(MID(C101,1,1)),-65),10)),PRODUCT((SUM(CODE(MID(C101,3,1)),-48)),2),PRODUCT(SUM(CODE(MID(C101,5,1)),-65),1/12),1/24)</f>
        <v>6.625</v>
      </c>
      <c r="L101" s="56">
        <f>SUM(SUM(-90,PRODUCT(SUM(CODE(MID(C101,2,1)),-65),10)),SUM(CODE(MID(C101,4,1)),-48),PRODUCT(SUM(CODE(RIGHT(C101,1)),-65),1/24),1/48)</f>
        <v>53.0625</v>
      </c>
      <c r="M101" s="47" t="str">
        <f>I$1</f>
        <v>JO62QN</v>
      </c>
      <c r="N101" s="56">
        <f>SUM(SUM(-180,PRODUCT(2,SUM(CODE(MID(M101,1,1)),-65),10)),PRODUCT((SUM(CODE(MID(M101,3,1)),-48)),2),PRODUCT(SUM(CODE(MID(M101,5,1)),-65),1/12),1/24)</f>
        <v>13.375</v>
      </c>
      <c r="O101" s="56">
        <f>SUM(SUM(-90,PRODUCT(SUM(CODE(MID(M101,2,1)),-65),10)),SUM(CODE(MID(M101,4,1)),-48),PRODUCT(SUM(CODE(RIGHT(M101,1)),-65),1/24),1/48)</f>
        <v>52.5625</v>
      </c>
      <c r="P101" s="57">
        <f>SIN(PRODUCT(PI()/180,O101))</f>
        <v>0.7940169238552975</v>
      </c>
      <c r="Q101" s="57">
        <f>SIN(PRODUCT(PI()/180,L101))</f>
        <v>0.7992915131168641</v>
      </c>
      <c r="R101" s="57">
        <f>COS(PRODUCT(PI()/180,O101))</f>
        <v>0.6078956527491957</v>
      </c>
      <c r="S101" s="57">
        <f>COS(PRODUCT(PI()/180,L101))</f>
        <v>0.6009434890731025</v>
      </c>
      <c r="T101" s="57">
        <f>COS(PRODUCT(PI()/180,SUM(K101,-N101)))</f>
        <v>0.9930684569549263</v>
      </c>
      <c r="U101" s="57">
        <f>SUM(PRODUCT(Q101,P101),PRODUCT(S101,R101,T101))</f>
        <v>0.997429754596464</v>
      </c>
      <c r="V101" s="57">
        <f>ACOS(U101)</f>
        <v>0.07171258168143513</v>
      </c>
      <c r="W101" s="57">
        <f>SIN(V101)</f>
        <v>0.07165113150284244</v>
      </c>
      <c r="X101" s="57">
        <f>PRODUCT(SUM(Q101,-PRODUCT(P101,U101)),PRODUCT(1/R101,1/W101))</f>
        <v>0.16795248696659193</v>
      </c>
      <c r="Y101" s="58">
        <f>IF(K101=N101,IF(L101&gt;O101,0,180),PRODUCT(180,1/PI(),ACOS(X101)))</f>
        <v>80.33120639273864</v>
      </c>
    </row>
    <row r="102" spans="1:25" s="59" customFormat="1" ht="12">
      <c r="A102" s="48">
        <v>50.07</v>
      </c>
      <c r="B102" s="50" t="s">
        <v>285</v>
      </c>
      <c r="C102" s="50" t="s">
        <v>286</v>
      </c>
      <c r="D102" s="51">
        <f>IF(AND(N102&gt;K102,Y102&lt;180),SUM(360,-Y102),Y102)</f>
        <v>3.086117295447313</v>
      </c>
      <c r="E102" s="51">
        <f>PRODUCT(6371,ACOS(SUM(PRODUCT(COS(PRODUCT(PI()/180,O102)),COS(PRODUCT(PI()/180,L102)),COS(PRODUCT(PI()/180,SUM(K102,-N102)))),PRODUCT(SIN(PRODUCT(PI()/180,O102)),SIN(PRODUCT(PI()/180,L102))))))</f>
        <v>1174.4565600956214</v>
      </c>
      <c r="F102" s="52">
        <v>10</v>
      </c>
      <c r="G102" s="52" t="s">
        <v>247</v>
      </c>
      <c r="H102" s="53"/>
      <c r="I102" s="54" t="s">
        <v>277</v>
      </c>
      <c r="J102" s="55"/>
      <c r="K102" s="56">
        <f>SUM(SUM(-180,PRODUCT(2,SUM(CODE(MID(C102,1,1)),-65),10)),PRODUCT((SUM(CODE(MID(C102,3,1)),-48)),2),PRODUCT(SUM(CODE(MID(C102,5,1)),-65),1/12),1/24)</f>
        <v>14.625</v>
      </c>
      <c r="L102" s="56">
        <f>SUM(SUM(-90,PRODUCT(SUM(CODE(MID(C102,2,1)),-65),10)),SUM(CODE(MID(C102,4,1)),-48),PRODUCT(SUM(CODE(RIGHT(C102,1)),-65),1/24),1/48)</f>
        <v>63.10416666666667</v>
      </c>
      <c r="M102" s="47" t="str">
        <f>I$1</f>
        <v>JO62QN</v>
      </c>
      <c r="N102" s="56">
        <f>SUM(SUM(-180,PRODUCT(2,SUM(CODE(MID(M102,1,1)),-65),10)),PRODUCT((SUM(CODE(MID(M102,3,1)),-48)),2),PRODUCT(SUM(CODE(MID(M102,5,1)),-65),1/12),1/24)</f>
        <v>13.375</v>
      </c>
      <c r="O102" s="56">
        <f>SUM(SUM(-90,PRODUCT(SUM(CODE(MID(M102,2,1)),-65),10)),SUM(CODE(MID(M102,4,1)),-48),PRODUCT(SUM(CODE(RIGHT(M102,1)),-65),1/24),1/48)</f>
        <v>52.5625</v>
      </c>
      <c r="P102" s="57">
        <f>SIN(PRODUCT(PI()/180,O102))</f>
        <v>0.7940169238552975</v>
      </c>
      <c r="Q102" s="57">
        <f>SIN(PRODUCT(PI()/180,L102))</f>
        <v>0.8918304292275834</v>
      </c>
      <c r="R102" s="57">
        <f>COS(PRODUCT(PI()/180,O102))</f>
        <v>0.6078956527491957</v>
      </c>
      <c r="S102" s="57">
        <f>COS(PRODUCT(PI()/180,L102))</f>
        <v>0.45236985476902025</v>
      </c>
      <c r="T102" s="57">
        <f>COS(PRODUCT(PI()/180,SUM(K102,-N102)))</f>
        <v>0.9997620270799091</v>
      </c>
      <c r="U102" s="57">
        <f>SUM(PRODUCT(Q102,P102),PRODUCT(S102,R102,T102))</f>
        <v>0.9830566811184919</v>
      </c>
      <c r="V102" s="57">
        <f>ACOS(U102)</f>
        <v>0.18434414693072068</v>
      </c>
      <c r="W102" s="57">
        <f>SIN(V102)</f>
        <v>0.1833018322556973</v>
      </c>
      <c r="X102" s="57">
        <f>PRODUCT(SUM(Q102,-PRODUCT(P102,U102)),PRODUCT(1/R102,1/W102))</f>
        <v>0.9985497442517497</v>
      </c>
      <c r="Y102" s="58">
        <f>IF(K102=N102,IF(L102&gt;O102,0,180),PRODUCT(180,1/PI(),ACOS(X102)))</f>
        <v>3.086117295447313</v>
      </c>
    </row>
    <row r="103" spans="1:25" s="59" customFormat="1" ht="12">
      <c r="A103" s="48">
        <v>50.072</v>
      </c>
      <c r="B103" s="50" t="s">
        <v>287</v>
      </c>
      <c r="C103" s="75" t="s">
        <v>288</v>
      </c>
      <c r="D103" s="51">
        <f>IF(AND(N103&gt;K103,Y103&lt;180),SUM(360,-Y103),Y103)</f>
        <v>232.43402342490901</v>
      </c>
      <c r="E103" s="51">
        <f>PRODUCT(6371,ACOS(SUM(PRODUCT(COS(PRODUCT(PI()/180,O103)),COS(PRODUCT(PI()/180,L103)),COS(PRODUCT(PI()/180,SUM(K103,-N103)))),PRODUCT(SIN(PRODUCT(PI()/180,O103)),SIN(PRODUCT(PI()/180,L103))))))</f>
        <v>3609.161472596512</v>
      </c>
      <c r="F103" s="52">
        <v>1</v>
      </c>
      <c r="G103" s="52" t="s">
        <v>51</v>
      </c>
      <c r="H103" s="53"/>
      <c r="I103" s="54" t="s">
        <v>289</v>
      </c>
      <c r="J103" s="55"/>
      <c r="K103" s="56">
        <f>SUM(SUM(-180,PRODUCT(2,SUM(CODE(MID(C103,1,1)),-65),10)),PRODUCT((SUM(CODE(MID(C103,3,1)),-48)),2),PRODUCT(SUM(CODE(MID(C103,5,1)),-65),1/12),1/24)</f>
        <v>-15.458333333333334</v>
      </c>
      <c r="L103" s="56">
        <f>SUM(SUM(-90,PRODUCT(SUM(CODE(MID(C103,2,1)),-65),10)),SUM(CODE(MID(C103,4,1)),-48),PRODUCT(SUM(CODE(RIGHT(C103,1)),-65),1/24),1/48)</f>
        <v>28.104166666666668</v>
      </c>
      <c r="M103" s="47" t="str">
        <f>I$1</f>
        <v>JO62QN</v>
      </c>
      <c r="N103" s="56">
        <f>SUM(SUM(-180,PRODUCT(2,SUM(CODE(MID(M103,1,1)),-65),10)),PRODUCT((SUM(CODE(MID(M103,3,1)),-48)),2),PRODUCT(SUM(CODE(MID(M103,5,1)),-65),1/12),1/24)</f>
        <v>13.375</v>
      </c>
      <c r="O103" s="56">
        <f>SUM(SUM(-90,PRODUCT(SUM(CODE(MID(M103,2,1)),-65),10)),SUM(CODE(MID(M103,4,1)),-48),PRODUCT(SUM(CODE(RIGHT(M103,1)),-65),1/24),1/48)</f>
        <v>52.5625</v>
      </c>
      <c r="P103" s="57">
        <f>SIN(PRODUCT(PI()/180,O103))</f>
        <v>0.7940169238552975</v>
      </c>
      <c r="Q103" s="57">
        <f>SIN(PRODUCT(PI()/180,L103))</f>
        <v>0.471076030049849</v>
      </c>
      <c r="R103" s="57">
        <f>COS(PRODUCT(PI()/180,O103))</f>
        <v>0.6078956527491957</v>
      </c>
      <c r="S103" s="57">
        <f>COS(PRODUCT(PI()/180,L103))</f>
        <v>0.8820926107345384</v>
      </c>
      <c r="T103" s="57">
        <f>COS(PRODUCT(PI()/180,SUM(K103,-N103)))</f>
        <v>0.8760262588340786</v>
      </c>
      <c r="U103" s="57">
        <f>SUM(PRODUCT(Q103,P103),PRODUCT(S103,R103,T103))</f>
        <v>0.8437853715287105</v>
      </c>
      <c r="V103" s="57">
        <f>ACOS(U103)</f>
        <v>0.566498426086409</v>
      </c>
      <c r="W103" s="57">
        <f>SIN(V103)</f>
        <v>0.5366807680494579</v>
      </c>
      <c r="X103" s="57">
        <f>PRODUCT(SUM(Q103,-PRODUCT(P103,U103)),PRODUCT(1/R103,1/W103))</f>
        <v>-0.6096745782933536</v>
      </c>
      <c r="Y103" s="58">
        <f>IF(K103=N103,IF(L103&gt;O103,0,180),PRODUCT(180,1/PI(),ACOS(X103)))</f>
        <v>127.56597657509097</v>
      </c>
    </row>
    <row r="104" spans="1:25" s="59" customFormat="1" ht="12">
      <c r="A104" s="64">
        <v>50.073</v>
      </c>
      <c r="B104" s="65" t="s">
        <v>290</v>
      </c>
      <c r="C104" s="65" t="s">
        <v>291</v>
      </c>
      <c r="D104" s="51">
        <f>IF(AND(N104&gt;K104,Y104&lt;180),SUM(360,-Y104),Y104)</f>
        <v>290.5039368753668</v>
      </c>
      <c r="E104" s="51">
        <f>PRODUCT(6371,ACOS(SUM(PRODUCT(COS(PRODUCT(PI()/180,O104)),COS(PRODUCT(PI()/180,L104)),COS(PRODUCT(PI()/180,SUM(K104,-N104)))),PRODUCT(SIN(PRODUCT(PI()/180,O104)),SIN(PRODUCT(PI()/180,L104))))))</f>
        <v>4592.666758864754</v>
      </c>
      <c r="F104" s="52"/>
      <c r="G104" s="52"/>
      <c r="H104" s="53"/>
      <c r="I104" s="54" t="s">
        <v>43</v>
      </c>
      <c r="J104" s="55"/>
      <c r="K104" s="56">
        <f>SUM(SUM(-180,PRODUCT(2,SUM(CODE(MID(C104,1,1)),-65),10)),PRODUCT((SUM(CODE(MID(C104,3,1)),-48)),2),PRODUCT(SUM(CODE(MID(C104,5,1)),-65),1/12),1/24)</f>
        <v>-52.79166666666667</v>
      </c>
      <c r="L104" s="56">
        <f>SUM(SUM(-90,PRODUCT(SUM(CODE(MID(C104,2,1)),-65),10)),SUM(CODE(MID(C104,4,1)),-48),PRODUCT(SUM(CODE(RIGHT(C104,1)),-65),1/24),1/48)</f>
        <v>47.47916666666667</v>
      </c>
      <c r="M104" s="47" t="str">
        <f>I$1</f>
        <v>JO62QN</v>
      </c>
      <c r="N104" s="56">
        <f>SUM(SUM(-180,PRODUCT(2,SUM(CODE(MID(M104,1,1)),-65),10)),PRODUCT((SUM(CODE(MID(M104,3,1)),-48)),2),PRODUCT(SUM(CODE(MID(M104,5,1)),-65),1/12),1/24)</f>
        <v>13.375</v>
      </c>
      <c r="O104" s="56">
        <f>SUM(SUM(-90,PRODUCT(SUM(CODE(MID(M104,2,1)),-65),10)),SUM(CODE(MID(M104,4,1)),-48),PRODUCT(SUM(CODE(RIGHT(M104,1)),-65),1/24),1/48)</f>
        <v>52.5625</v>
      </c>
      <c r="P104" s="57">
        <f>SIN(PRODUCT(PI()/180,O104))</f>
        <v>0.7940169238552975</v>
      </c>
      <c r="Q104" s="57">
        <f>SIN(PRODUCT(PI()/180,L104))</f>
        <v>0.7370316365453198</v>
      </c>
      <c r="R104" s="57">
        <f>COS(PRODUCT(PI()/180,O104))</f>
        <v>0.6078956527491957</v>
      </c>
      <c r="S104" s="57">
        <f>COS(PRODUCT(PI()/180,L104))</f>
        <v>0.6758582445537878</v>
      </c>
      <c r="T104" s="57">
        <f>COS(PRODUCT(PI()/180,SUM(K104,-N104)))</f>
        <v>0.4040775299871917</v>
      </c>
      <c r="U104" s="57">
        <f>SUM(PRODUCT(Q104,P104),PRODUCT(S104,R104,T104))</f>
        <v>0.75123136677944</v>
      </c>
      <c r="V104" s="57">
        <f>ACOS(U104)</f>
        <v>0.7208706260971205</v>
      </c>
      <c r="W104" s="57">
        <f>SIN(V104)</f>
        <v>0.6600389636731262</v>
      </c>
      <c r="X104" s="57">
        <f>PRODUCT(SUM(Q104,-PRODUCT(P104,U104)),PRODUCT(1/R104,1/W104))</f>
        <v>0.3502717405251941</v>
      </c>
      <c r="Y104" s="58">
        <f>IF(K104=N104,IF(L104&gt;O104,0,180),PRODUCT(180,1/PI(),ACOS(X104)))</f>
        <v>69.4960631246332</v>
      </c>
    </row>
    <row r="105" spans="1:25" s="59" customFormat="1" ht="12">
      <c r="A105" s="48">
        <v>50.074</v>
      </c>
      <c r="B105" s="50" t="s">
        <v>292</v>
      </c>
      <c r="C105" s="50" t="s">
        <v>293</v>
      </c>
      <c r="D105" s="51">
        <f>IF(AND(N105&gt;K105,Y105&lt;180),SUM(360,-Y105),Y105)</f>
        <v>154.73706759252894</v>
      </c>
      <c r="E105" s="51">
        <f>PRODUCT(6371,ACOS(SUM(PRODUCT(COS(PRODUCT(PI()/180,O105)),COS(PRODUCT(PI()/180,L105)),COS(PRODUCT(PI()/180,SUM(K105,-N105)))),PRODUCT(SIN(PRODUCT(PI()/180,O105)),SIN(PRODUCT(PI()/180,L105))))))</f>
        <v>1743.0321067150753</v>
      </c>
      <c r="F105" s="52"/>
      <c r="G105" s="52"/>
      <c r="H105" s="53"/>
      <c r="I105" s="54" t="s">
        <v>43</v>
      </c>
      <c r="J105" s="55"/>
      <c r="K105" s="56">
        <f>SUM(SUM(-180,PRODUCT(2,SUM(CODE(MID(C105,1,1)),-65),10)),PRODUCT((SUM(CODE(MID(C105,3,1)),-48)),2),PRODUCT(SUM(CODE(MID(C105,5,1)),-65),1/12),1/24)</f>
        <v>21.791666666666668</v>
      </c>
      <c r="L105" s="56">
        <f>SUM(SUM(-90,PRODUCT(SUM(CODE(MID(C105,2,1)),-65),10)),SUM(CODE(MID(C105,4,1)),-48),PRODUCT(SUM(CODE(RIGHT(C105,1)),-65),1/24),1/48)</f>
        <v>38.020833333333336</v>
      </c>
      <c r="M105" s="47" t="str">
        <f>I$1</f>
        <v>JO62QN</v>
      </c>
      <c r="N105" s="56">
        <f>SUM(SUM(-180,PRODUCT(2,SUM(CODE(MID(M105,1,1)),-65),10)),PRODUCT((SUM(CODE(MID(M105,3,1)),-48)),2),PRODUCT(SUM(CODE(MID(M105,5,1)),-65),1/12),1/24)</f>
        <v>13.375</v>
      </c>
      <c r="O105" s="56">
        <f>SUM(SUM(-90,PRODUCT(SUM(CODE(MID(M105,2,1)),-65),10)),SUM(CODE(MID(M105,4,1)),-48),PRODUCT(SUM(CODE(RIGHT(M105,1)),-65),1/24),1/48)</f>
        <v>52.5625</v>
      </c>
      <c r="P105" s="57">
        <f>SIN(PRODUCT(PI()/180,O105))</f>
        <v>0.7940169238552975</v>
      </c>
      <c r="Q105" s="57">
        <f>SIN(PRODUCT(PI()/180,L105))</f>
        <v>0.6159479634159551</v>
      </c>
      <c r="R105" s="57">
        <f>COS(PRODUCT(PI()/180,O105))</f>
        <v>0.6078956527491957</v>
      </c>
      <c r="S105" s="57">
        <f>COS(PRODUCT(PI()/180,L105))</f>
        <v>0.7877868406896228</v>
      </c>
      <c r="T105" s="57">
        <f>COS(PRODUCT(PI()/180,SUM(K105,-N105)))</f>
        <v>0.9892297972789839</v>
      </c>
      <c r="U105" s="57">
        <f>SUM(PRODUCT(Q105,P105),PRODUCT(S105,R105,T105))</f>
        <v>0.9628075368849958</v>
      </c>
      <c r="V105" s="57">
        <f>ACOS(U105)</f>
        <v>0.27358846440355916</v>
      </c>
      <c r="W105" s="57">
        <f>SIN(V105)</f>
        <v>0.27018816946240914</v>
      </c>
      <c r="X105" s="57">
        <f>PRODUCT(SUM(Q105,-PRODUCT(P105,U105)),PRODUCT(1/R105,1/W105))</f>
        <v>-0.9043588402671913</v>
      </c>
      <c r="Y105" s="58">
        <f>IF(K105=N105,IF(L105&gt;O105,0,180),PRODUCT(180,1/PI(),ACOS(X105)))</f>
        <v>154.73706759252894</v>
      </c>
    </row>
    <row r="106" spans="1:25" s="59" customFormat="1" ht="12">
      <c r="A106" s="66">
        <v>50.074</v>
      </c>
      <c r="B106" s="74" t="s">
        <v>294</v>
      </c>
      <c r="C106" s="50" t="s">
        <v>295</v>
      </c>
      <c r="D106" s="51">
        <f>IF(AND(N106&gt;K106,Y106&lt;180),SUM(360,-Y106),Y106)</f>
        <v>169.918532714182</v>
      </c>
      <c r="E106" s="51">
        <f>PRODUCT(6371,ACOS(SUM(PRODUCT(COS(PRODUCT(PI()/180,O106)),COS(PRODUCT(PI()/180,L106)),COS(PRODUCT(PI()/180,SUM(K106,-N106)))),PRODUCT(SIN(PRODUCT(PI()/180,O106)),SIN(PRODUCT(PI()/180,L106))))))</f>
        <v>821.7157615344393</v>
      </c>
      <c r="F106" s="52"/>
      <c r="G106" s="52"/>
      <c r="H106" s="53"/>
      <c r="I106" s="54" t="s">
        <v>73</v>
      </c>
      <c r="J106" s="55"/>
      <c r="K106" s="56">
        <f>SUM(SUM(-180,PRODUCT(2,SUM(CODE(MID(C106,1,1)),-65),10)),PRODUCT((SUM(CODE(MID(C106,3,1)),-48)),2),PRODUCT(SUM(CODE(MID(C106,5,1)),-65),1/12),1/24)</f>
        <v>15.208333333333332</v>
      </c>
      <c r="L106" s="56">
        <f>SUM(SUM(-90,PRODUCT(SUM(CODE(MID(C106,2,1)),-65),10)),SUM(CODE(MID(C106,4,1)),-48),PRODUCT(SUM(CODE(RIGHT(C106,1)),-65),1/24),1/48)</f>
        <v>45.270833333333336</v>
      </c>
      <c r="M106" s="47" t="str">
        <f>I$1</f>
        <v>JO62QN</v>
      </c>
      <c r="N106" s="56">
        <f>SUM(SUM(-180,PRODUCT(2,SUM(CODE(MID(M106,1,1)),-65),10)),PRODUCT((SUM(CODE(MID(M106,3,1)),-48)),2),PRODUCT(SUM(CODE(MID(M106,5,1)),-65),1/12),1/24)</f>
        <v>13.375</v>
      </c>
      <c r="O106" s="56">
        <f>SUM(SUM(-90,PRODUCT(SUM(CODE(MID(M106,2,1)),-65),10)),SUM(CODE(MID(M106,4,1)),-48),PRODUCT(SUM(CODE(RIGHT(M106,1)),-65),1/24),1/48)</f>
        <v>52.5625</v>
      </c>
      <c r="P106" s="57">
        <f>SIN(PRODUCT(PI()/180,O106))</f>
        <v>0.7940169238552975</v>
      </c>
      <c r="Q106" s="57">
        <f>SIN(PRODUCT(PI()/180,L106))</f>
        <v>0.7104413156475701</v>
      </c>
      <c r="R106" s="57">
        <f>COS(PRODUCT(PI()/180,O106))</f>
        <v>0.6078956527491957</v>
      </c>
      <c r="S106" s="57">
        <f>COS(PRODUCT(PI()/180,L106))</f>
        <v>0.7037564472322436</v>
      </c>
      <c r="T106" s="57">
        <f>COS(PRODUCT(PI()/180,SUM(K106,-N106)))</f>
        <v>0.9994881171794909</v>
      </c>
      <c r="U106" s="57">
        <f>SUM(PRODUCT(Q106,P106),PRODUCT(S106,R106,T106))</f>
        <v>0.9916939240592568</v>
      </c>
      <c r="V106" s="57">
        <f>ACOS(U106)</f>
        <v>0.1289775171141789</v>
      </c>
      <c r="W106" s="57">
        <f>SIN(V106)</f>
        <v>0.12862021996541972</v>
      </c>
      <c r="X106" s="57">
        <f>PRODUCT(SUM(Q106,-PRODUCT(P106,U106)),PRODUCT(1/R106,1/W106))</f>
        <v>-0.9845598520463376</v>
      </c>
      <c r="Y106" s="58">
        <f>IF(K106=N106,IF(L106&gt;O106,0,180),PRODUCT(180,1/PI(),ACOS(X106)))</f>
        <v>169.918532714182</v>
      </c>
    </row>
    <row r="107" spans="1:25" s="59" customFormat="1" ht="12">
      <c r="A107" s="64">
        <v>50.075</v>
      </c>
      <c r="B107" s="65" t="s">
        <v>296</v>
      </c>
      <c r="C107" s="65" t="s">
        <v>297</v>
      </c>
      <c r="D107" s="51">
        <f>IF(AND(N107&gt;K107,Y107&lt;180),SUM(360,-Y107),Y107)</f>
        <v>296.72681221696695</v>
      </c>
      <c r="E107" s="51">
        <f>PRODUCT(6371,ACOS(SUM(PRODUCT(COS(PRODUCT(PI()/180,O107)),COS(PRODUCT(PI()/180,L107)),COS(PRODUCT(PI()/180,SUM(K107,-N107)))),PRODUCT(SIN(PRODUCT(PI()/180,O107)),SIN(PRODUCT(PI()/180,L107))))))</f>
        <v>6464.160936429295</v>
      </c>
      <c r="F107" s="52"/>
      <c r="G107" s="52"/>
      <c r="H107" s="53"/>
      <c r="I107" s="54" t="s">
        <v>43</v>
      </c>
      <c r="J107" s="55"/>
      <c r="K107" s="56">
        <f>SUM(SUM(-180,PRODUCT(2,SUM(CODE(MID(C107,1,1)),-65),10)),PRODUCT((SUM(CODE(MID(C107,3,1)),-48)),2),PRODUCT(SUM(CODE(MID(C107,5,1)),-65),1/12),1/24)</f>
        <v>-75.29166666666666</v>
      </c>
      <c r="L107" s="56">
        <f>SUM(SUM(-90,PRODUCT(SUM(CODE(MID(C107,2,1)),-65),10)),SUM(CODE(MID(C107,4,1)),-48),PRODUCT(SUM(CODE(RIGHT(C107,1)),-65),1/24),1/48)</f>
        <v>40.645833333333336</v>
      </c>
      <c r="M107" s="47" t="str">
        <f>I$1</f>
        <v>JO62QN</v>
      </c>
      <c r="N107" s="56">
        <f>SUM(SUM(-180,PRODUCT(2,SUM(CODE(MID(M107,1,1)),-65),10)),PRODUCT((SUM(CODE(MID(M107,3,1)),-48)),2),PRODUCT(SUM(CODE(MID(M107,5,1)),-65),1/12),1/24)</f>
        <v>13.375</v>
      </c>
      <c r="O107" s="56">
        <f>SUM(SUM(-90,PRODUCT(SUM(CODE(MID(M107,2,1)),-65),10)),SUM(CODE(MID(M107,4,1)),-48),PRODUCT(SUM(CODE(RIGHT(M107,1)),-65),1/24),1/48)</f>
        <v>52.5625</v>
      </c>
      <c r="P107" s="57">
        <f>SIN(PRODUCT(PI()/180,O107))</f>
        <v>0.7940169238552975</v>
      </c>
      <c r="Q107" s="57">
        <f>SIN(PRODUCT(PI()/180,L107))</f>
        <v>0.6513813824270567</v>
      </c>
      <c r="R107" s="57">
        <f>COS(PRODUCT(PI()/180,O107))</f>
        <v>0.6078956527491957</v>
      </c>
      <c r="S107" s="57">
        <f>COS(PRODUCT(PI()/180,L107))</f>
        <v>0.7587504824561342</v>
      </c>
      <c r="T107" s="57">
        <f>COS(PRODUCT(PI()/180,SUM(K107,-N107)))</f>
        <v>0.023268956374056564</v>
      </c>
      <c r="U107" s="57">
        <f>SUM(PRODUCT(Q107,P107),PRODUCT(S107,R107,T107))</f>
        <v>0.5279404410260398</v>
      </c>
      <c r="V107" s="57">
        <f>ACOS(U107)</f>
        <v>1.014622655223559</v>
      </c>
      <c r="W107" s="57">
        <f>SIN(V107)</f>
        <v>0.8492813966696966</v>
      </c>
      <c r="X107" s="57">
        <f>PRODUCT(SUM(Q107,-PRODUCT(P107,U107)),PRODUCT(1/R107,1/W107))</f>
        <v>0.44973701278733447</v>
      </c>
      <c r="Y107" s="58">
        <f>IF(K107=N107,IF(L107&gt;O107,0,180),PRODUCT(180,1/PI(),ACOS(X107)))</f>
        <v>63.27318778303304</v>
      </c>
    </row>
    <row r="108" spans="1:25" s="59" customFormat="1" ht="12">
      <c r="A108" s="48">
        <v>50.075</v>
      </c>
      <c r="B108" s="50" t="s">
        <v>298</v>
      </c>
      <c r="C108" s="50" t="s">
        <v>299</v>
      </c>
      <c r="D108" s="51">
        <f>IF(AND(N108&gt;K108,Y108&lt;180),SUM(360,-Y108),Y108)</f>
        <v>327.38269647575214</v>
      </c>
      <c r="E108" s="51">
        <f>PRODUCT(6371,ACOS(SUM(PRODUCT(COS(PRODUCT(PI()/180,O108)),COS(PRODUCT(PI()/180,L108)),COS(PRODUCT(PI()/180,SUM(K108,-N108)))),PRODUCT(SIN(PRODUCT(PI()/180,O108)),SIN(PRODUCT(PI()/180,L108))))))</f>
        <v>808.7343417255722</v>
      </c>
      <c r="F108" s="52"/>
      <c r="G108" s="52"/>
      <c r="H108" s="53"/>
      <c r="I108" s="54" t="s">
        <v>40</v>
      </c>
      <c r="J108" s="55"/>
      <c r="K108" s="56">
        <f>SUM(SUM(-180,PRODUCT(2,SUM(CODE(MID(C108,1,1)),-65),10)),PRODUCT((SUM(CODE(MID(C108,3,1)),-48)),2),PRODUCT(SUM(CODE(MID(C108,5,1)),-65),1/12),1/24)</f>
        <v>5.875</v>
      </c>
      <c r="L108" s="56">
        <f>SUM(SUM(-90,PRODUCT(SUM(CODE(MID(C108,2,1)),-65),10)),SUM(CODE(MID(C108,4,1)),-48),PRODUCT(SUM(CODE(RIGHT(C108,1)),-65),1/24),1/48)</f>
        <v>58.47916666666667</v>
      </c>
      <c r="M108" s="47" t="str">
        <f>I$1</f>
        <v>JO62QN</v>
      </c>
      <c r="N108" s="56">
        <f>SUM(SUM(-180,PRODUCT(2,SUM(CODE(MID(M108,1,1)),-65),10)),PRODUCT((SUM(CODE(MID(M108,3,1)),-48)),2),PRODUCT(SUM(CODE(MID(M108,5,1)),-65),1/12),1/24)</f>
        <v>13.375</v>
      </c>
      <c r="O108" s="56">
        <f>SUM(SUM(-90,PRODUCT(SUM(CODE(MID(M108,2,1)),-65),10)),SUM(CODE(MID(M108,4,1)),-48),PRODUCT(SUM(CODE(RIGHT(M108,1)),-65),1/24),1/48)</f>
        <v>52.5625</v>
      </c>
      <c r="P108" s="57">
        <f>SIN(PRODUCT(PI()/180,O108))</f>
        <v>0.7940169238552975</v>
      </c>
      <c r="Q108" s="57">
        <f>SIN(PRODUCT(PI()/180,L108))</f>
        <v>0.852450122154068</v>
      </c>
      <c r="R108" s="57">
        <f>COS(PRODUCT(PI()/180,O108))</f>
        <v>0.6078956527491957</v>
      </c>
      <c r="S108" s="57">
        <f>COS(PRODUCT(PI()/180,L108))</f>
        <v>0.522808558881274</v>
      </c>
      <c r="T108" s="57">
        <f>COS(PRODUCT(PI()/180,SUM(K108,-N108)))</f>
        <v>0.9914448613738104</v>
      </c>
      <c r="U108" s="57">
        <f>SUM(PRODUCT(Q108,P108),PRODUCT(S108,R108,T108))</f>
        <v>0.9919539391954788</v>
      </c>
      <c r="V108" s="57">
        <f>ACOS(U108)</f>
        <v>0.12693993748635657</v>
      </c>
      <c r="W108" s="57">
        <f>SIN(V108)</f>
        <v>0.1265992990287558</v>
      </c>
      <c r="X108" s="57">
        <f>PRODUCT(SUM(Q108,-PRODUCT(P108,U108)),PRODUCT(1/R108,1/W108))</f>
        <v>0.8422896479444428</v>
      </c>
      <c r="Y108" s="58">
        <f>IF(K108=N108,IF(L108&gt;O108,0,180),PRODUCT(180,1/PI(),ACOS(X108)))</f>
        <v>32.617303524247866</v>
      </c>
    </row>
    <row r="109" spans="1:25" s="59" customFormat="1" ht="12">
      <c r="A109" s="64">
        <v>50.076</v>
      </c>
      <c r="B109" s="65" t="s">
        <v>300</v>
      </c>
      <c r="C109" s="65" t="s">
        <v>301</v>
      </c>
      <c r="D109" s="51">
        <f>IF(AND(N109&gt;K109,Y109&lt;180),SUM(360,-Y109),Y109)</f>
        <v>235.21164899776522</v>
      </c>
      <c r="E109" s="51">
        <f>PRODUCT(6371,ACOS(SUM(PRODUCT(COS(PRODUCT(PI()/180,O109)),COS(PRODUCT(PI()/180,L109)),COS(PRODUCT(PI()/180,SUM(K109,-N109)))),PRODUCT(SIN(PRODUCT(PI()/180,O109)),SIN(PRODUCT(PI()/180,L109))))))</f>
        <v>2351.931802287929</v>
      </c>
      <c r="F109" s="52"/>
      <c r="G109" s="52"/>
      <c r="H109" s="53"/>
      <c r="I109" s="54" t="s">
        <v>43</v>
      </c>
      <c r="J109" s="55"/>
      <c r="K109" s="56">
        <f>SUM(SUM(-180,PRODUCT(2,SUM(CODE(MID(C109,1,1)),-65),10)),PRODUCT((SUM(CODE(MID(C109,3,1)),-48)),2),PRODUCT(SUM(CODE(MID(C109,5,1)),-65),1/12),1/24)</f>
        <v>-8.708333333333334</v>
      </c>
      <c r="L109" s="56">
        <f>SUM(SUM(-90,PRODUCT(SUM(CODE(MID(C109,2,1)),-65),10)),SUM(CODE(MID(C109,4,1)),-48),PRODUCT(SUM(CODE(RIGHT(C109,1)),-65),1/24),1/48)</f>
        <v>37.97916666666667</v>
      </c>
      <c r="M109" s="47" t="str">
        <f>I$1</f>
        <v>JO62QN</v>
      </c>
      <c r="N109" s="56">
        <f>SUM(SUM(-180,PRODUCT(2,SUM(CODE(MID(M109,1,1)),-65),10)),PRODUCT((SUM(CODE(MID(M109,3,1)),-48)),2),PRODUCT(SUM(CODE(MID(M109,5,1)),-65),1/12),1/24)</f>
        <v>13.375</v>
      </c>
      <c r="O109" s="56">
        <f>SUM(SUM(-90,PRODUCT(SUM(CODE(MID(M109,2,1)),-65),10)),SUM(CODE(MID(M109,4,1)),-48),PRODUCT(SUM(CODE(RIGHT(M109,1)),-65),1/24),1/48)</f>
        <v>52.5625</v>
      </c>
      <c r="P109" s="57">
        <f>SIN(PRODUCT(PI()/180,O109))</f>
        <v>0.7940169238552975</v>
      </c>
      <c r="Q109" s="57">
        <f>SIN(PRODUCT(PI()/180,L109))</f>
        <v>0.6153749058372677</v>
      </c>
      <c r="R109" s="57">
        <f>COS(PRODUCT(PI()/180,O109))</f>
        <v>0.6078956527491957</v>
      </c>
      <c r="S109" s="57">
        <f>COS(PRODUCT(PI()/180,L109))</f>
        <v>0.788234562339012</v>
      </c>
      <c r="T109" s="57">
        <f>COS(PRODUCT(PI()/180,SUM(K109,-N109)))</f>
        <v>0.9266380308727052</v>
      </c>
      <c r="U109" s="57">
        <f>SUM(PRODUCT(Q109,P109),PRODUCT(S109,R109,T109))</f>
        <v>0.932630012279752</v>
      </c>
      <c r="V109" s="57">
        <f>ACOS(U109)</f>
        <v>0.3691621099180551</v>
      </c>
      <c r="W109" s="57">
        <f>SIN(V109)</f>
        <v>0.36083411728253983</v>
      </c>
      <c r="X109" s="57">
        <f>PRODUCT(SUM(Q109,-PRODUCT(P109,U109)),PRODUCT(1/R109,1/W109))</f>
        <v>-0.5705466052806443</v>
      </c>
      <c r="Y109" s="58">
        <f>IF(K109=N109,IF(L109&gt;O109,0,180),PRODUCT(180,1/PI(),ACOS(X109)))</f>
        <v>124.78835100223476</v>
      </c>
    </row>
    <row r="110" spans="1:25" s="59" customFormat="1" ht="12">
      <c r="A110" s="64">
        <v>50.08</v>
      </c>
      <c r="B110" s="65" t="s">
        <v>302</v>
      </c>
      <c r="C110" s="65" t="s">
        <v>303</v>
      </c>
      <c r="D110" s="51">
        <f>IF(AND(N110&gt;K110,Y110&lt;180),SUM(360,-Y110),Y110)</f>
        <v>44.6010229825908</v>
      </c>
      <c r="E110" s="51">
        <f>PRODUCT(6371,ACOS(SUM(PRODUCT(COS(PRODUCT(PI()/180,O110)),COS(PRODUCT(PI()/180,L110)),COS(PRODUCT(PI()/180,SUM(K110,-N110)))),PRODUCT(SIN(PRODUCT(PI()/180,O110)),SIN(PRODUCT(PI()/180,L110))))))</f>
        <v>15942.236231201505</v>
      </c>
      <c r="F110" s="52"/>
      <c r="G110" s="52"/>
      <c r="H110" s="53"/>
      <c r="I110" s="54" t="s">
        <v>43</v>
      </c>
      <c r="J110" s="55"/>
      <c r="K110" s="56">
        <f>SUM(SUM(-180,PRODUCT(2,SUM(CODE(MID(C110,1,1)),-65),10)),PRODUCT((SUM(CODE(MID(C110,3,1)),-48)),2),PRODUCT(SUM(CODE(MID(C110,5,1)),-65),1/12),1/24)</f>
        <v>166.45833333333331</v>
      </c>
      <c r="L110" s="56">
        <f>SUM(SUM(-90,PRODUCT(SUM(CODE(MID(C110,2,1)),-65),10)),SUM(CODE(MID(C110,4,1)),-48),PRODUCT(SUM(CODE(RIGHT(C110,1)),-65),1/24),1/48)</f>
        <v>-22.270833333333336</v>
      </c>
      <c r="M110" s="47" t="str">
        <f>I$1</f>
        <v>JO62QN</v>
      </c>
      <c r="N110" s="56">
        <f>SUM(SUM(-180,PRODUCT(2,SUM(CODE(MID(M110,1,1)),-65),10)),PRODUCT((SUM(CODE(MID(M110,3,1)),-48)),2),PRODUCT(SUM(CODE(MID(M110,5,1)),-65),1/12),1/24)</f>
        <v>13.375</v>
      </c>
      <c r="O110" s="56">
        <f>SUM(SUM(-90,PRODUCT(SUM(CODE(MID(M110,2,1)),-65),10)),SUM(CODE(MID(M110,4,1)),-48),PRODUCT(SUM(CODE(RIGHT(M110,1)),-65),1/24),1/48)</f>
        <v>52.5625</v>
      </c>
      <c r="P110" s="57">
        <f>SIN(PRODUCT(PI()/180,O110))</f>
        <v>0.7940169238552975</v>
      </c>
      <c r="Q110" s="57">
        <f>SIN(PRODUCT(PI()/180,L110))</f>
        <v>-0.3789851283380688</v>
      </c>
      <c r="R110" s="57">
        <f>COS(PRODUCT(PI()/180,O110))</f>
        <v>0.6078956527491957</v>
      </c>
      <c r="S110" s="57">
        <f>COS(PRODUCT(PI()/180,L110))</f>
        <v>0.9254027623141059</v>
      </c>
      <c r="T110" s="57">
        <f>COS(PRODUCT(PI()/180,SUM(K110,-N110)))</f>
        <v>-0.8916658839547927</v>
      </c>
      <c r="U110" s="57">
        <f>SUM(PRODUCT(Q110,P110),PRODUCT(S110,R110,T110))</f>
        <v>-0.8025257474687693</v>
      </c>
      <c r="V110" s="57">
        <f>ACOS(U110)</f>
        <v>2.502313016983441</v>
      </c>
      <c r="W110" s="57">
        <f>SIN(V110)</f>
        <v>0.5966174860408411</v>
      </c>
      <c r="X110" s="57">
        <f>PRODUCT(SUM(Q110,-PRODUCT(P110,U110)),PRODUCT(1/R110,1/W110))</f>
        <v>0.7120135093459269</v>
      </c>
      <c r="Y110" s="58">
        <f>IF(K110=N110,IF(L110&gt;O110,0,180),PRODUCT(180,1/PI(),ACOS(X110)))</f>
        <v>44.6010229825908</v>
      </c>
    </row>
    <row r="111" spans="1:25" s="59" customFormat="1" ht="12">
      <c r="A111" s="48">
        <v>50.08</v>
      </c>
      <c r="B111" s="50" t="s">
        <v>304</v>
      </c>
      <c r="C111" s="50" t="s">
        <v>305</v>
      </c>
      <c r="D111" s="51">
        <f>IF(AND(N111&gt;K111,Y111&lt;180),SUM(360,-Y111),Y111)</f>
        <v>114.07290330371913</v>
      </c>
      <c r="E111" s="51">
        <f>PRODUCT(6371,ACOS(SUM(PRODUCT(COS(PRODUCT(PI()/180,O111)),COS(PRODUCT(PI()/180,L111)),COS(PRODUCT(PI()/180,SUM(K111,-N111)))),PRODUCT(SIN(PRODUCT(PI()/180,O111)),SIN(PRODUCT(PI()/180,L111))))))</f>
        <v>1279.0828985957792</v>
      </c>
      <c r="F111" s="52"/>
      <c r="G111" s="52"/>
      <c r="H111" s="53"/>
      <c r="I111" s="54" t="s">
        <v>88</v>
      </c>
      <c r="J111" s="55"/>
      <c r="K111" s="56">
        <f>SUM(SUM(-180,PRODUCT(2,SUM(CODE(MID(C111,1,1)),-65),10)),PRODUCT((SUM(CODE(MID(C111,3,1)),-48)),2),PRODUCT(SUM(CODE(MID(C111,5,1)),-65),1/12),1/24)</f>
        <v>28.791666666666668</v>
      </c>
      <c r="L111" s="56">
        <f>SUM(SUM(-90,PRODUCT(SUM(CODE(MID(C111,2,1)),-65),10)),SUM(CODE(MID(C111,4,1)),-48),PRODUCT(SUM(CODE(RIGHT(C111,1)),-65),1/24),1/48)</f>
        <v>46.770833333333336</v>
      </c>
      <c r="M111" s="47" t="str">
        <f>I$1</f>
        <v>JO62QN</v>
      </c>
      <c r="N111" s="56">
        <f>SUM(SUM(-180,PRODUCT(2,SUM(CODE(MID(M111,1,1)),-65),10)),PRODUCT((SUM(CODE(MID(M111,3,1)),-48)),2),PRODUCT(SUM(CODE(MID(M111,5,1)),-65),1/12),1/24)</f>
        <v>13.375</v>
      </c>
      <c r="O111" s="56">
        <f>SUM(SUM(-90,PRODUCT(SUM(CODE(MID(M111,2,1)),-65),10)),SUM(CODE(MID(M111,4,1)),-48),PRODUCT(SUM(CODE(RIGHT(M111,1)),-65),1/24),1/48)</f>
        <v>52.5625</v>
      </c>
      <c r="P111" s="57">
        <f>SIN(PRODUCT(PI()/180,O111))</f>
        <v>0.7940169238552975</v>
      </c>
      <c r="Q111" s="57">
        <f>SIN(PRODUCT(PI()/180,L111))</f>
        <v>0.7286200612928962</v>
      </c>
      <c r="R111" s="57">
        <f>COS(PRODUCT(PI()/180,O111))</f>
        <v>0.6078956527491957</v>
      </c>
      <c r="S111" s="57">
        <f>COS(PRODUCT(PI()/180,L111))</f>
        <v>0.6849181018790028</v>
      </c>
      <c r="T111" s="57">
        <f>COS(PRODUCT(PI()/180,SUM(K111,-N111)))</f>
        <v>0.9640181163029596</v>
      </c>
      <c r="U111" s="57">
        <f>SUM(PRODUCT(Q111,P111),PRODUCT(S111,R111,T111))</f>
        <v>0.9799140247111597</v>
      </c>
      <c r="V111" s="57">
        <f>ACOS(U111)</f>
        <v>0.20076642577237155</v>
      </c>
      <c r="W111" s="57">
        <f>SIN(V111)</f>
        <v>0.19942042065539983</v>
      </c>
      <c r="X111" s="57">
        <f>PRODUCT(SUM(Q111,-PRODUCT(P111,U111)),PRODUCT(1/R111,1/W111))</f>
        <v>-0.4078987112007418</v>
      </c>
      <c r="Y111" s="58">
        <f>IF(K111=N111,IF(L111&gt;O111,0,180),PRODUCT(180,1/PI(),ACOS(X111)))</f>
        <v>114.07290330371913</v>
      </c>
    </row>
    <row r="112" spans="1:25" s="59" customFormat="1" ht="12">
      <c r="A112" s="64">
        <v>50.08</v>
      </c>
      <c r="B112" s="65" t="s">
        <v>306</v>
      </c>
      <c r="C112" s="65" t="s">
        <v>60</v>
      </c>
      <c r="D112" s="51">
        <f>IF(AND(N112&gt;K112,Y112&lt;180),SUM(360,-Y112),Y112)</f>
        <v>190.8410246104697</v>
      </c>
      <c r="E112" s="51">
        <f>PRODUCT(6371,ACOS(SUM(PRODUCT(COS(PRODUCT(PI()/180,O112)),COS(PRODUCT(PI()/180,L112)),COS(PRODUCT(PI()/180,SUM(K112,-N112)))),PRODUCT(SIN(PRODUCT(PI()/180,O112)),SIN(PRODUCT(PI()/180,L112))))))</f>
        <v>13574.774192212812</v>
      </c>
      <c r="F112" s="52"/>
      <c r="G112" s="52"/>
      <c r="H112" s="53"/>
      <c r="I112" s="54" t="s">
        <v>307</v>
      </c>
      <c r="J112" s="55"/>
      <c r="K112" s="56">
        <f>SUM(SUM(-180,PRODUCT(2,SUM(CODE(MID(C112,1,1)),-65),10)),PRODUCT((SUM(CODE(MID(C112,3,1)),-48)),2),PRODUCT(SUM(CODE(MID(C112,5,1)),-65),1/12),1/24)</f>
        <v>-321.375</v>
      </c>
      <c r="L112" s="56">
        <f>SUM(SUM(-90,PRODUCT(SUM(CODE(MID(C112,2,1)),-65),10)),SUM(CODE(MID(C112,4,1)),-48),PRODUCT(SUM(CODE(RIGHT(C112,1)),-65),1/24),1/48)</f>
        <v>-788.0625</v>
      </c>
      <c r="M112" s="47" t="str">
        <f>I$1</f>
        <v>JO62QN</v>
      </c>
      <c r="N112" s="56">
        <f>SUM(SUM(-180,PRODUCT(2,SUM(CODE(MID(M112,1,1)),-65),10)),PRODUCT((SUM(CODE(MID(M112,3,1)),-48)),2),PRODUCT(SUM(CODE(MID(M112,5,1)),-65),1/12),1/24)</f>
        <v>13.375</v>
      </c>
      <c r="O112" s="56">
        <f>SUM(SUM(-90,PRODUCT(SUM(CODE(MID(M112,2,1)),-65),10)),SUM(CODE(MID(M112,4,1)),-48),PRODUCT(SUM(CODE(RIGHT(M112,1)),-65),1/24),1/48)</f>
        <v>52.5625</v>
      </c>
      <c r="P112" s="57">
        <f>SIN(PRODUCT(PI()/180,O112))</f>
        <v>0.7940169238552975</v>
      </c>
      <c r="Q112" s="57">
        <f>SIN(PRODUCT(PI()/180,L112))</f>
        <v>-0.9275919352557243</v>
      </c>
      <c r="R112" s="57">
        <f>COS(PRODUCT(PI()/180,O112))</f>
        <v>0.6078956527491957</v>
      </c>
      <c r="S112" s="57">
        <f>COS(PRODUCT(PI()/180,L112))</f>
        <v>0.373594970052516</v>
      </c>
      <c r="T112" s="57">
        <f>COS(PRODUCT(PI()/180,SUM(K112,-N112)))</f>
        <v>0.9044551454543679</v>
      </c>
      <c r="U112" s="57">
        <f>SUM(PRODUCT(Q112,P112),PRODUCT(S112,R112,T112))</f>
        <v>-0.5311158190178519</v>
      </c>
      <c r="V112" s="57">
        <f>ACOS(U112)</f>
        <v>2.130713262001697</v>
      </c>
      <c r="W112" s="57">
        <f>SIN(V112)</f>
        <v>0.8472992309621179</v>
      </c>
      <c r="X112" s="57">
        <f>PRODUCT(SUM(Q112,-PRODUCT(P112,U112)),PRODUCT(1/R112,1/W112))</f>
        <v>-0.9821528311988799</v>
      </c>
      <c r="Y112" s="58">
        <f>IF(K112=N112,IF(L112&gt;O112,0,180),PRODUCT(180,1/PI(),ACOS(X112)))</f>
        <v>169.1589753895303</v>
      </c>
    </row>
    <row r="113" spans="1:25" s="59" customFormat="1" ht="12">
      <c r="A113" s="48">
        <v>50.08</v>
      </c>
      <c r="B113" s="50" t="s">
        <v>308</v>
      </c>
      <c r="C113" s="50" t="s">
        <v>309</v>
      </c>
      <c r="D113" s="51">
        <f>IF(AND(N113&gt;K113,Y113&lt;180),SUM(360,-Y113),Y113)</f>
        <v>134.15480900375798</v>
      </c>
      <c r="E113" s="51">
        <f>PRODUCT(6371,ACOS(SUM(PRODUCT(COS(PRODUCT(PI()/180,O113)),COS(PRODUCT(PI()/180,L113)),COS(PRODUCT(PI()/180,SUM(K113,-N113)))),PRODUCT(SIN(PRODUCT(PI()/180,O113)),SIN(PRODUCT(PI()/180,L113))))))</f>
        <v>2893.3943806776365</v>
      </c>
      <c r="F113" s="52"/>
      <c r="G113" s="52"/>
      <c r="H113" s="53"/>
      <c r="I113" s="54" t="s">
        <v>43</v>
      </c>
      <c r="J113" s="55"/>
      <c r="K113" s="56">
        <f>SUM(SUM(-180,PRODUCT(2,SUM(CODE(MID(C113,1,1)),-65),10)),PRODUCT((SUM(CODE(MID(C113,3,1)),-48)),2),PRODUCT(SUM(CODE(MID(C113,5,1)),-65),1/12),1/24)</f>
        <v>35.125</v>
      </c>
      <c r="L113" s="56">
        <f>SUM(SUM(-90,PRODUCT(SUM(CODE(MID(C113,2,1)),-65),10)),SUM(CODE(MID(C113,4,1)),-48),PRODUCT(SUM(CODE(RIGHT(C113,1)),-65),1/24),1/48)</f>
        <v>31.854166666666664</v>
      </c>
      <c r="M113" s="47" t="str">
        <f>I$1</f>
        <v>JO62QN</v>
      </c>
      <c r="N113" s="56">
        <f>SUM(SUM(-180,PRODUCT(2,SUM(CODE(MID(M113,1,1)),-65),10)),PRODUCT((SUM(CODE(MID(M113,3,1)),-48)),2),PRODUCT(SUM(CODE(MID(M113,5,1)),-65),1/12),1/24)</f>
        <v>13.375</v>
      </c>
      <c r="O113" s="56">
        <f>SUM(SUM(-90,PRODUCT(SUM(CODE(MID(M113,2,1)),-65),10)),SUM(CODE(MID(M113,4,1)),-48),PRODUCT(SUM(CODE(RIGHT(M113,1)),-65),1/24),1/48)</f>
        <v>52.5625</v>
      </c>
      <c r="P113" s="57">
        <f>SIN(PRODUCT(PI()/180,O113))</f>
        <v>0.7940169238552975</v>
      </c>
      <c r="Q113" s="57">
        <f>SIN(PRODUCT(PI()/180,L113))</f>
        <v>0.5277590371218837</v>
      </c>
      <c r="R113" s="57">
        <f>COS(PRODUCT(PI()/180,O113))</f>
        <v>0.6078956527491957</v>
      </c>
      <c r="S113" s="57">
        <f>COS(PRODUCT(PI()/180,L113))</f>
        <v>0.8493941362737221</v>
      </c>
      <c r="T113" s="57">
        <f>COS(PRODUCT(PI()/180,SUM(K113,-N113)))</f>
        <v>0.9288095528719242</v>
      </c>
      <c r="U113" s="57">
        <f>SUM(PRODUCT(Q113,P113),PRODUCT(S113,R113,T113))</f>
        <v>0.8986339208550858</v>
      </c>
      <c r="V113" s="57">
        <f>ACOS(U113)</f>
        <v>0.45415074253298326</v>
      </c>
      <c r="W113" s="57">
        <f>SIN(V113)</f>
        <v>0.43869930053353795</v>
      </c>
      <c r="X113" s="57">
        <f>PRODUCT(SUM(Q113,-PRODUCT(P113,U113)),PRODUCT(1/R113,1/W113))</f>
        <v>-0.6965994359552129</v>
      </c>
      <c r="Y113" s="58">
        <f>IF(K113=N113,IF(L113&gt;O113,0,180),PRODUCT(180,1/PI(),ACOS(X113)))</f>
        <v>134.15480900375798</v>
      </c>
    </row>
    <row r="114" spans="1:25" s="59" customFormat="1" ht="12">
      <c r="A114" s="61">
        <v>50.08</v>
      </c>
      <c r="B114" s="62" t="s">
        <v>310</v>
      </c>
      <c r="C114" s="63" t="s">
        <v>311</v>
      </c>
      <c r="D114" s="51">
        <f>IF(AND(N114&gt;K114,Y114&lt;180),SUM(360,-Y114),Y114)</f>
        <v>224.99008239403872</v>
      </c>
      <c r="E114" s="51">
        <f>PRODUCT(6371,ACOS(SUM(PRODUCT(COS(PRODUCT(PI()/180,O114)),COS(PRODUCT(PI()/180,L114)),COS(PRODUCT(PI()/180,SUM(K114,-N114)))),PRODUCT(SIN(PRODUCT(PI()/180,O114)),SIN(PRODUCT(PI()/180,L114))))))</f>
        <v>881.616607219066</v>
      </c>
      <c r="F114" s="53"/>
      <c r="G114" s="53"/>
      <c r="H114" s="53"/>
      <c r="I114" s="54" t="s">
        <v>312</v>
      </c>
      <c r="J114" s="55"/>
      <c r="K114" s="56">
        <f>SUM(SUM(-180,PRODUCT(2,SUM(CODE(MID(C114,1,1)),-65),10)),PRODUCT((SUM(CODE(MID(C114,3,1)),-48)),2),PRODUCT(SUM(CODE(MID(C114,5,1)),-65),1/12),1/24)</f>
        <v>5.208333333333333</v>
      </c>
      <c r="L114" s="56">
        <f>SUM(SUM(-90,PRODUCT(SUM(CODE(MID(C114,2,1)),-65),10)),SUM(CODE(MID(C114,4,1)),-48),PRODUCT(SUM(CODE(RIGHT(C114,1)),-65),1/24),1/48)</f>
        <v>46.645833333333336</v>
      </c>
      <c r="M114" s="47" t="str">
        <f>I$1</f>
        <v>JO62QN</v>
      </c>
      <c r="N114" s="56">
        <f>SUM(SUM(-180,PRODUCT(2,SUM(CODE(MID(M114,1,1)),-65),10)),PRODUCT((SUM(CODE(MID(M114,3,1)),-48)),2),PRODUCT(SUM(CODE(MID(M114,5,1)),-65),1/12),1/24)</f>
        <v>13.375</v>
      </c>
      <c r="O114" s="56">
        <f>SUM(SUM(-90,PRODUCT(SUM(CODE(MID(M114,2,1)),-65),10)),SUM(CODE(MID(M114,4,1)),-48),PRODUCT(SUM(CODE(RIGHT(M114,1)),-65),1/24),1/48)</f>
        <v>52.5625</v>
      </c>
      <c r="P114" s="57">
        <f>SIN(PRODUCT(PI()/180,O114))</f>
        <v>0.7940169238552975</v>
      </c>
      <c r="Q114" s="57">
        <f>SIN(PRODUCT(PI()/180,L114))</f>
        <v>0.7271240689936929</v>
      </c>
      <c r="R114" s="57">
        <f>COS(PRODUCT(PI()/180,O114))</f>
        <v>0.6078956527491957</v>
      </c>
      <c r="S114" s="57">
        <f>COS(PRODUCT(PI()/180,L114))</f>
        <v>0.6865060730176066</v>
      </c>
      <c r="T114" s="57">
        <f>COS(PRODUCT(PI()/180,SUM(K114,-N114)))</f>
        <v>0.9898590415514598</v>
      </c>
      <c r="U114" s="57">
        <f>SUM(PRODUCT(Q114,P114),PRODUCT(S114,R114,T114))</f>
        <v>0.9904408079714448</v>
      </c>
      <c r="V114" s="57">
        <f>ACOS(U114)</f>
        <v>0.13837962756538472</v>
      </c>
      <c r="W114" s="57">
        <f>SIN(V114)</f>
        <v>0.13793841344916039</v>
      </c>
      <c r="X114" s="57">
        <f>PRODUCT(SUM(Q114,-PRODUCT(P114,U114)),PRODUCT(1/R114,1/W114))</f>
        <v>-0.707229167154807</v>
      </c>
      <c r="Y114" s="58">
        <f>IF(K114=N114,IF(L114&gt;O114,0,180),PRODUCT(180,1/PI(),ACOS(X114)))</f>
        <v>135.00991760596128</v>
      </c>
    </row>
    <row r="115" spans="1:25" s="59" customFormat="1" ht="12">
      <c r="A115" s="48">
        <v>50.082</v>
      </c>
      <c r="B115" s="50" t="s">
        <v>313</v>
      </c>
      <c r="C115" s="50" t="s">
        <v>314</v>
      </c>
      <c r="D115" s="51">
        <f>IF(AND(N115&gt;K115,Y115&lt;180),SUM(360,-Y115),Y115)</f>
        <v>96.67265686433475</v>
      </c>
      <c r="E115" s="51">
        <f>PRODUCT(6371,ACOS(SUM(PRODUCT(COS(PRODUCT(PI()/180,O115)),COS(PRODUCT(PI()/180,L115)),COS(PRODUCT(PI()/180,SUM(K115,-N115)))),PRODUCT(SIN(PRODUCT(PI()/180,O115)),SIN(PRODUCT(PI()/180,L115))))))</f>
        <v>1798.742630620209</v>
      </c>
      <c r="F115" s="52"/>
      <c r="G115" s="52"/>
      <c r="H115" s="53"/>
      <c r="I115" s="54" t="s">
        <v>40</v>
      </c>
      <c r="J115" s="55"/>
      <c r="K115" s="56">
        <f>SUM(SUM(-180,PRODUCT(2,SUM(CODE(MID(C115,1,1)),-65),10)),PRODUCT((SUM(CODE(MID(C115,3,1)),-48)),2),PRODUCT(SUM(CODE(MID(C115,5,1)),-65),1/12),1/24)</f>
        <v>37.791666666666664</v>
      </c>
      <c r="L115" s="56">
        <f>SUM(SUM(-90,PRODUCT(SUM(CODE(MID(C115,2,1)),-65),10)),SUM(CODE(MID(C115,4,1)),-48),PRODUCT(SUM(CODE(RIGHT(C115,1)),-65),1/24),1/48)</f>
        <v>47.97916666666667</v>
      </c>
      <c r="M115" s="47" t="str">
        <f>I$1</f>
        <v>JO62QN</v>
      </c>
      <c r="N115" s="56">
        <f>SUM(SUM(-180,PRODUCT(2,SUM(CODE(MID(M115,1,1)),-65),10)),PRODUCT((SUM(CODE(MID(M115,3,1)),-48)),2),PRODUCT(SUM(CODE(MID(M115,5,1)),-65),1/12),1/24)</f>
        <v>13.375</v>
      </c>
      <c r="O115" s="56">
        <f>SUM(SUM(-90,PRODUCT(SUM(CODE(MID(M115,2,1)),-65),10)),SUM(CODE(MID(M115,4,1)),-48),PRODUCT(SUM(CODE(RIGHT(M115,1)),-65),1/24),1/48)</f>
        <v>52.5625</v>
      </c>
      <c r="P115" s="57">
        <f>SIN(PRODUCT(PI()/180,O115))</f>
        <v>0.7940169238552975</v>
      </c>
      <c r="Q115" s="57">
        <f>SIN(PRODUCT(PI()/180,L115))</f>
        <v>0.7429014736019586</v>
      </c>
      <c r="R115" s="57">
        <f>COS(PRODUCT(PI()/180,O115))</f>
        <v>0.6078956527491957</v>
      </c>
      <c r="S115" s="57">
        <f>COS(PRODUCT(PI()/180,L115))</f>
        <v>0.6694007772030433</v>
      </c>
      <c r="T115" s="57">
        <f>COS(PRODUCT(PI()/180,SUM(K115,-N115)))</f>
        <v>0.910563455071107</v>
      </c>
      <c r="U115" s="57">
        <f>SUM(PRODUCT(Q115,P115),PRODUCT(S115,R115,T115))</f>
        <v>0.9604081256070784</v>
      </c>
      <c r="V115" s="57">
        <f>ACOS(U115)</f>
        <v>0.28233285679174525</v>
      </c>
      <c r="W115" s="57">
        <f>SIN(V115)</f>
        <v>0.2785968992431506</v>
      </c>
      <c r="X115" s="57">
        <f>PRODUCT(SUM(Q115,-PRODUCT(P115,U115)),PRODUCT(1/R115,1/W115))</f>
        <v>-0.11619675524200218</v>
      </c>
      <c r="Y115" s="58">
        <f>IF(K115=N115,IF(L115&gt;O115,0,180),PRODUCT(180,1/PI(),ACOS(X115)))</f>
        <v>96.67265686433475</v>
      </c>
    </row>
    <row r="116" spans="1:25" s="59" customFormat="1" ht="12">
      <c r="A116" s="48">
        <v>50.315</v>
      </c>
      <c r="B116" s="50" t="s">
        <v>315</v>
      </c>
      <c r="C116" s="50" t="s">
        <v>316</v>
      </c>
      <c r="D116" s="51">
        <f>IF(AND(N116&gt;K116,Y116&lt;180),SUM(360,-Y116),Y116)</f>
        <v>240.60147846582157</v>
      </c>
      <c r="E116" s="51">
        <f>PRODUCT(6371,ACOS(SUM(PRODUCT(COS(PRODUCT(PI()/180,O116)),COS(PRODUCT(PI()/180,L116)),COS(PRODUCT(PI()/180,SUM(K116,-N116)))),PRODUCT(SIN(PRODUCT(PI()/180,O116)),SIN(PRODUCT(PI()/180,L116))))))</f>
        <v>1148.858249099955</v>
      </c>
      <c r="F116" s="52">
        <v>25</v>
      </c>
      <c r="G116" s="52" t="s">
        <v>36</v>
      </c>
      <c r="H116" s="53"/>
      <c r="I116" s="54" t="s">
        <v>105</v>
      </c>
      <c r="J116" s="55"/>
      <c r="K116" s="56">
        <f>SUM(SUM(-180,PRODUCT(2,SUM(CODE(MID(C116,1,1)),-65),10)),PRODUCT((SUM(CODE(MID(C116,3,1)),-48)),2),PRODUCT(SUM(CODE(MID(C116,5,1)),-65),1/12),1/24)</f>
        <v>0.20833333333333331</v>
      </c>
      <c r="L116" s="56">
        <f>SUM(SUM(-90,PRODUCT(SUM(CODE(MID(C116,2,1)),-65),10)),SUM(CODE(MID(C116,4,1)),-48),PRODUCT(SUM(CODE(RIGHT(C116,1)),-65),1/24),1/48)</f>
        <v>46.6875</v>
      </c>
      <c r="M116" s="47" t="str">
        <f>I$1</f>
        <v>JO62QN</v>
      </c>
      <c r="N116" s="56">
        <f>SUM(SUM(-180,PRODUCT(2,SUM(CODE(MID(M116,1,1)),-65),10)),PRODUCT((SUM(CODE(MID(M116,3,1)),-48)),2),PRODUCT(SUM(CODE(MID(M116,5,1)),-65),1/12),1/24)</f>
        <v>13.375</v>
      </c>
      <c r="O116" s="56">
        <f>SUM(SUM(-90,PRODUCT(SUM(CODE(MID(M116,2,1)),-65),10)),SUM(CODE(MID(M116,4,1)),-48),PRODUCT(SUM(CODE(RIGHT(M116,1)),-65),1/24),1/48)</f>
        <v>52.5625</v>
      </c>
      <c r="P116" s="57">
        <f>SIN(PRODUCT(PI()/180,O116))</f>
        <v>0.7940169238552975</v>
      </c>
      <c r="Q116" s="57">
        <f>SIN(PRODUCT(PI()/180,L116))</f>
        <v>0.7276231179845748</v>
      </c>
      <c r="R116" s="57">
        <f>COS(PRODUCT(PI()/180,O116))</f>
        <v>0.6078956527491957</v>
      </c>
      <c r="S116" s="57">
        <f>COS(PRODUCT(PI()/180,L116))</f>
        <v>0.6859771119901928</v>
      </c>
      <c r="T116" s="57">
        <f>COS(PRODUCT(PI()/180,SUM(K116,-N116)))</f>
        <v>0.9737115872561709</v>
      </c>
      <c r="U116" s="57">
        <f>SUM(PRODUCT(Q116,P116),PRODUCT(S116,R116,T116))</f>
        <v>0.9837852401850888</v>
      </c>
      <c r="V116" s="57">
        <f>ACOS(U116)</f>
        <v>0.18032620453617249</v>
      </c>
      <c r="W116" s="57">
        <f>SIN(V116)</f>
        <v>0.17935049817039</v>
      </c>
      <c r="X116" s="57">
        <f>PRODUCT(SUM(Q116,-PRODUCT(P116,U116)),PRODUCT(1/R116,1/W116))</f>
        <v>-0.4908812725664851</v>
      </c>
      <c r="Y116" s="58">
        <f>IF(K116=N116,IF(L116&gt;O116,0,180),PRODUCT(180,1/PI(),ACOS(X116)))</f>
        <v>119.39852153417841</v>
      </c>
    </row>
    <row r="117" spans="1:25" s="59" customFormat="1" ht="12">
      <c r="A117" s="64">
        <v>50.321</v>
      </c>
      <c r="B117" s="65" t="s">
        <v>317</v>
      </c>
      <c r="C117" s="65" t="s">
        <v>60</v>
      </c>
      <c r="D117" s="51">
        <f>IF(AND(N117&gt;K117,Y117&lt;180),SUM(360,-Y117),Y117)</f>
        <v>190.8410246104697</v>
      </c>
      <c r="E117" s="51">
        <f>PRODUCT(6371,ACOS(SUM(PRODUCT(COS(PRODUCT(PI()/180,O117)),COS(PRODUCT(PI()/180,L117)),COS(PRODUCT(PI()/180,SUM(K117,-N117)))),PRODUCT(SIN(PRODUCT(PI()/180,O117)),SIN(PRODUCT(PI()/180,L117))))))</f>
        <v>13574.774192212812</v>
      </c>
      <c r="F117" s="52"/>
      <c r="G117" s="52"/>
      <c r="H117" s="53"/>
      <c r="I117" s="54" t="s">
        <v>83</v>
      </c>
      <c r="J117" s="55"/>
      <c r="K117" s="56">
        <f>SUM(SUM(-180,PRODUCT(2,SUM(CODE(MID(C117,1,1)),-65),10)),PRODUCT((SUM(CODE(MID(C117,3,1)),-48)),2),PRODUCT(SUM(CODE(MID(C117,5,1)),-65),1/12),1/24)</f>
        <v>-321.375</v>
      </c>
      <c r="L117" s="56">
        <f>SUM(SUM(-90,PRODUCT(SUM(CODE(MID(C117,2,1)),-65),10)),SUM(CODE(MID(C117,4,1)),-48),PRODUCT(SUM(CODE(RIGHT(C117,1)),-65),1/24),1/48)</f>
        <v>-788.0625</v>
      </c>
      <c r="M117" s="47" t="str">
        <f>I$1</f>
        <v>JO62QN</v>
      </c>
      <c r="N117" s="56">
        <f>SUM(SUM(-180,PRODUCT(2,SUM(CODE(MID(M117,1,1)),-65),10)),PRODUCT((SUM(CODE(MID(M117,3,1)),-48)),2),PRODUCT(SUM(CODE(MID(M117,5,1)),-65),1/12),1/24)</f>
        <v>13.375</v>
      </c>
      <c r="O117" s="56">
        <f>SUM(SUM(-90,PRODUCT(SUM(CODE(MID(M117,2,1)),-65),10)),SUM(CODE(MID(M117,4,1)),-48),PRODUCT(SUM(CODE(RIGHT(M117,1)),-65),1/24),1/48)</f>
        <v>52.5625</v>
      </c>
      <c r="P117" s="57">
        <f>SIN(PRODUCT(PI()/180,O117))</f>
        <v>0.7940169238552975</v>
      </c>
      <c r="Q117" s="57">
        <f>SIN(PRODUCT(PI()/180,L117))</f>
        <v>-0.9275919352557243</v>
      </c>
      <c r="R117" s="57">
        <f>COS(PRODUCT(PI()/180,O117))</f>
        <v>0.6078956527491957</v>
      </c>
      <c r="S117" s="57">
        <f>COS(PRODUCT(PI()/180,L117))</f>
        <v>0.373594970052516</v>
      </c>
      <c r="T117" s="57">
        <f>COS(PRODUCT(PI()/180,SUM(K117,-N117)))</f>
        <v>0.9044551454543679</v>
      </c>
      <c r="U117" s="57">
        <f>SUM(PRODUCT(Q117,P117),PRODUCT(S117,R117,T117))</f>
        <v>-0.5311158190178519</v>
      </c>
      <c r="V117" s="57">
        <f>ACOS(U117)</f>
        <v>2.130713262001697</v>
      </c>
      <c r="W117" s="57">
        <f>SIN(V117)</f>
        <v>0.8472992309621179</v>
      </c>
      <c r="X117" s="57">
        <f>PRODUCT(SUM(Q117,-PRODUCT(P117,U117)),PRODUCT(1/R117,1/W117))</f>
        <v>-0.9821528311988799</v>
      </c>
      <c r="Y117" s="58">
        <f>IF(K117=N117,IF(L117&gt;O117,0,180),PRODUCT(180,1/PI(),ACOS(X117)))</f>
        <v>169.1589753895303</v>
      </c>
    </row>
    <row r="118" spans="1:25" s="59" customFormat="1" ht="12">
      <c r="A118" s="68">
        <v>50.385</v>
      </c>
      <c r="B118" s="50" t="s">
        <v>318</v>
      </c>
      <c r="C118" s="50" t="s">
        <v>319</v>
      </c>
      <c r="D118" s="51">
        <f>IF(AND(N118&gt;K118,Y118&lt;180),SUM(360,-Y118),Y118)</f>
        <v>233.5580084933124</v>
      </c>
      <c r="E118" s="51">
        <f>PRODUCT(6371,ACOS(SUM(PRODUCT(COS(PRODUCT(PI()/180,O118)),COS(PRODUCT(PI()/180,L118)),COS(PRODUCT(PI()/180,SUM(K118,-N118)))),PRODUCT(SIN(PRODUCT(PI()/180,O118)),SIN(PRODUCT(PI()/180,L118))))))</f>
        <v>1230.6807769126829</v>
      </c>
      <c r="F118" s="52"/>
      <c r="G118" s="52"/>
      <c r="H118" s="53"/>
      <c r="I118" s="54" t="s">
        <v>209</v>
      </c>
      <c r="J118" s="55"/>
      <c r="K118" s="56">
        <f>SUM(SUM(-180,PRODUCT(2,SUM(CODE(MID(C118,1,1)),-65),10)),PRODUCT((SUM(CODE(MID(C118,3,1)),-48)),2),PRODUCT(SUM(CODE(MID(C118,5,1)),-65),1/12),1/24)</f>
        <v>0.7083333333333333</v>
      </c>
      <c r="L118" s="56">
        <f>SUM(SUM(-90,PRODUCT(SUM(CODE(MID(C118,2,1)),-65),10)),SUM(CODE(MID(C118,4,1)),-48),PRODUCT(SUM(CODE(RIGHT(C118,1)),-65),1/24),1/48)</f>
        <v>45.22916666666667</v>
      </c>
      <c r="M118" s="47" t="str">
        <f>I$1</f>
        <v>JO62QN</v>
      </c>
      <c r="N118" s="56">
        <f>SUM(SUM(-180,PRODUCT(2,SUM(CODE(MID(M118,1,1)),-65),10)),PRODUCT((SUM(CODE(MID(M118,3,1)),-48)),2),PRODUCT(SUM(CODE(MID(M118,5,1)),-65),1/12),1/24)</f>
        <v>13.375</v>
      </c>
      <c r="O118" s="56">
        <f>SUM(SUM(-90,PRODUCT(SUM(CODE(MID(M118,2,1)),-65),10)),SUM(CODE(MID(M118,4,1)),-48),PRODUCT(SUM(CODE(RIGHT(M118,1)),-65),1/24),1/48)</f>
        <v>52.5625</v>
      </c>
      <c r="P118" s="57">
        <f>SIN(PRODUCT(PI()/180,O118))</f>
        <v>0.7940169238552975</v>
      </c>
      <c r="Q118" s="57">
        <f>SIN(PRODUCT(PI()/180,L118))</f>
        <v>0.7099293417036734</v>
      </c>
      <c r="R118" s="57">
        <f>COS(PRODUCT(PI()/180,O118))</f>
        <v>0.6078956527491957</v>
      </c>
      <c r="S118" s="57">
        <f>COS(PRODUCT(PI()/180,L118))</f>
        <v>0.7042729086002023</v>
      </c>
      <c r="T118" s="57">
        <f>COS(PRODUCT(PI()/180,SUM(K118,-N118)))</f>
        <v>0.9756622801842143</v>
      </c>
      <c r="U118" s="57">
        <f>SUM(PRODUCT(Q118,P118),PRODUCT(S118,R118,T118))</f>
        <v>0.9814007788867345</v>
      </c>
      <c r="V118" s="57">
        <f>ACOS(U118)</f>
        <v>0.19316916919050117</v>
      </c>
      <c r="W118" s="57">
        <f>SIN(V118)</f>
        <v>0.19197007891989543</v>
      </c>
      <c r="X118" s="57">
        <f>PRODUCT(SUM(Q118,-PRODUCT(P118,U118)),PRODUCT(1/R118,1/W118))</f>
        <v>-0.5940086258350465</v>
      </c>
      <c r="Y118" s="58">
        <f>IF(K118=N118,IF(L118&gt;O118,0,180),PRODUCT(180,1/PI(),ACOS(X118)))</f>
        <v>126.44199150668761</v>
      </c>
    </row>
    <row r="119" spans="1:25" s="59" customFormat="1" ht="12">
      <c r="A119" s="48">
        <v>50.402</v>
      </c>
      <c r="B119" s="50" t="s">
        <v>320</v>
      </c>
      <c r="C119" s="50" t="s">
        <v>321</v>
      </c>
      <c r="D119" s="51">
        <f>IF(AND(N119&gt;K119,Y119&lt;180),SUM(360,-Y119),Y119)</f>
        <v>319.1681244496992</v>
      </c>
      <c r="E119" s="51">
        <f>PRODUCT(6371,ACOS(SUM(PRODUCT(COS(PRODUCT(PI()/180,O119)),COS(PRODUCT(PI()/180,L119)),COS(PRODUCT(PI()/180,SUM(K119,-N119)))),PRODUCT(SIN(PRODUCT(PI()/180,O119)),SIN(PRODUCT(PI()/180,L119))))))</f>
        <v>1592.5249843311267</v>
      </c>
      <c r="F119" s="52"/>
      <c r="G119" s="52"/>
      <c r="H119" s="53"/>
      <c r="I119" s="54" t="s">
        <v>43</v>
      </c>
      <c r="J119" s="55"/>
      <c r="K119" s="56">
        <f>SUM(SUM(-180,PRODUCT(2,SUM(CODE(MID(C119,1,1)),-65),10)),PRODUCT((SUM(CODE(MID(C119,3,1)),-48)),2),PRODUCT(SUM(CODE(MID(C119,5,1)),-65),1/12),1/24)</f>
        <v>-6.791666666666667</v>
      </c>
      <c r="L119" s="56">
        <f>SUM(SUM(-90,PRODUCT(SUM(CODE(MID(C119,2,1)),-65),10)),SUM(CODE(MID(C119,4,1)),-48),PRODUCT(SUM(CODE(RIGHT(C119,1)),-65),1/24),1/48)</f>
        <v>62.020833333333336</v>
      </c>
      <c r="M119" s="47" t="str">
        <f>I$1</f>
        <v>JO62QN</v>
      </c>
      <c r="N119" s="56">
        <f>SUM(SUM(-180,PRODUCT(2,SUM(CODE(MID(M119,1,1)),-65),10)),PRODUCT((SUM(CODE(MID(M119,3,1)),-48)),2),PRODUCT(SUM(CODE(MID(M119,5,1)),-65),1/12),1/24)</f>
        <v>13.375</v>
      </c>
      <c r="O119" s="56">
        <f>SUM(SUM(-90,PRODUCT(SUM(CODE(MID(M119,2,1)),-65),10)),SUM(CODE(MID(M119,4,1)),-48),PRODUCT(SUM(CODE(RIGHT(M119,1)),-65),1/24),1/48)</f>
        <v>52.5625</v>
      </c>
      <c r="P119" s="57">
        <f>SIN(PRODUCT(PI()/180,O119))</f>
        <v>0.7940169238552975</v>
      </c>
      <c r="Q119" s="57">
        <f>SIN(PRODUCT(PI()/180,L119))</f>
        <v>0.8831182391642441</v>
      </c>
      <c r="R119" s="57">
        <f>COS(PRODUCT(PI()/180,O119))</f>
        <v>0.6078956527491957</v>
      </c>
      <c r="S119" s="57">
        <f>COS(PRODUCT(PI()/180,L119))</f>
        <v>0.46915048295343886</v>
      </c>
      <c r="T119" s="57">
        <f>COS(PRODUCT(PI()/180,SUM(K119,-N119)))</f>
        <v>0.9386937502743954</v>
      </c>
      <c r="U119" s="57">
        <f>SUM(PRODUCT(Q119,P119),PRODUCT(S119,R119,T119))</f>
        <v>0.9689211591015188</v>
      </c>
      <c r="V119" s="57">
        <f>ACOS(U119)</f>
        <v>0.24996468126371474</v>
      </c>
      <c r="W119" s="57">
        <f>SIN(V119)</f>
        <v>0.24736973833791664</v>
      </c>
      <c r="X119" s="57">
        <f>PRODUCT(SUM(Q119,-PRODUCT(P119,U119)),PRODUCT(1/R119,1/W119))</f>
        <v>0.7566314188796932</v>
      </c>
      <c r="Y119" s="58">
        <f>IF(K119=N119,IF(L119&gt;O119,0,180),PRODUCT(180,1/PI(),ACOS(X119)))</f>
        <v>40.831875550300815</v>
      </c>
    </row>
    <row r="120" spans="1:25" s="59" customFormat="1" ht="12">
      <c r="A120" s="48">
        <v>50.406</v>
      </c>
      <c r="B120" s="50" t="s">
        <v>322</v>
      </c>
      <c r="C120" s="50" t="s">
        <v>323</v>
      </c>
      <c r="D120" s="51">
        <f>IF(AND(N120&gt;K120,Y120&lt;180),SUM(360,-Y120),Y120)</f>
        <v>210.28309468767105</v>
      </c>
      <c r="E120" s="51">
        <f>PRODUCT(6371,ACOS(SUM(PRODUCT(COS(PRODUCT(PI()/180,O120)),COS(PRODUCT(PI()/180,L120)),COS(PRODUCT(PI()/180,SUM(K120,-N120)))),PRODUCT(SIN(PRODUCT(PI()/180,O120)),SIN(PRODUCT(PI()/180,L120))))))</f>
        <v>1184.2077750119659</v>
      </c>
      <c r="F120" s="52"/>
      <c r="G120" s="52"/>
      <c r="H120" s="53"/>
      <c r="I120" s="54" t="s">
        <v>43</v>
      </c>
      <c r="J120" s="55"/>
      <c r="K120" s="56">
        <f>SUM(SUM(-180,PRODUCT(2,SUM(CODE(MID(C120,1,1)),-65),10)),PRODUCT((SUM(CODE(MID(C120,3,1)),-48)),2),PRODUCT(SUM(CODE(MID(C120,5,1)),-65),1/12),1/24)</f>
        <v>6.041666666666667</v>
      </c>
      <c r="L120" s="56">
        <f>SUM(SUM(-90,PRODUCT(SUM(CODE(MID(C120,2,1)),-65),10)),SUM(CODE(MID(C120,4,1)),-48),PRODUCT(SUM(CODE(RIGHT(C120,1)),-65),1/24),1/48)</f>
        <v>43.10416666666667</v>
      </c>
      <c r="M120" s="47" t="str">
        <f>I$1</f>
        <v>JO62QN</v>
      </c>
      <c r="N120" s="56">
        <f>SUM(SUM(-180,PRODUCT(2,SUM(CODE(MID(M120,1,1)),-65),10)),PRODUCT((SUM(CODE(MID(M120,3,1)),-48)),2),PRODUCT(SUM(CODE(MID(M120,5,1)),-65),1/12),1/24)</f>
        <v>13.375</v>
      </c>
      <c r="O120" s="56">
        <f>SUM(SUM(-90,PRODUCT(SUM(CODE(MID(M120,2,1)),-65),10)),SUM(CODE(MID(M120,4,1)),-48),PRODUCT(SUM(CODE(RIGHT(M120,1)),-65),1/24),1/48)</f>
        <v>52.5625</v>
      </c>
      <c r="P120" s="57">
        <f>SIN(PRODUCT(PI()/180,O120))</f>
        <v>0.7940169238552975</v>
      </c>
      <c r="Q120" s="57">
        <f>SIN(PRODUCT(PI()/180,L120))</f>
        <v>0.6833268707731771</v>
      </c>
      <c r="R120" s="57">
        <f>COS(PRODUCT(PI()/180,O120))</f>
        <v>0.6078956527491957</v>
      </c>
      <c r="S120" s="57">
        <f>COS(PRODUCT(PI()/180,L120))</f>
        <v>0.730112585619052</v>
      </c>
      <c r="T120" s="57">
        <f>COS(PRODUCT(PI()/180,SUM(K120,-N120)))</f>
        <v>0.9918203515412617</v>
      </c>
      <c r="U120" s="57">
        <f>SUM(PRODUCT(Q120,P120),PRODUCT(S120,R120,T120))</f>
        <v>0.9827749748170871</v>
      </c>
      <c r="V120" s="57">
        <f>ACOS(U120)</f>
        <v>0.1858747096236016</v>
      </c>
      <c r="W120" s="57">
        <f>SIN(V120)</f>
        <v>0.18480624684591657</v>
      </c>
      <c r="X120" s="57">
        <f>PRODUCT(SUM(Q120,-PRODUCT(P120,U120)),PRODUCT(1/R120,1/W120))</f>
        <v>-0.8635443755937547</v>
      </c>
      <c r="Y120" s="58">
        <f>IF(K120=N120,IF(L120&gt;O120,0,180),PRODUCT(180,1/PI(),ACOS(X120)))</f>
        <v>149.71690531232895</v>
      </c>
    </row>
    <row r="121" spans="1:25" s="59" customFormat="1" ht="12">
      <c r="A121" s="48">
        <v>50.408</v>
      </c>
      <c r="B121" s="50" t="s">
        <v>324</v>
      </c>
      <c r="C121" s="50" t="s">
        <v>325</v>
      </c>
      <c r="D121" s="51">
        <f>IF(AND(N121&gt;K121,Y121&lt;180),SUM(360,-Y121),Y121)</f>
        <v>178.37645573833234</v>
      </c>
      <c r="E121" s="51">
        <f>PRODUCT(6371,ACOS(SUM(PRODUCT(COS(PRODUCT(PI()/180,O121)),COS(PRODUCT(PI()/180,L121)),COS(PRODUCT(PI()/180,SUM(K121,-N121)))),PRODUCT(SIN(PRODUCT(PI()/180,O121)),SIN(PRODUCT(PI()/180,L121))))))</f>
        <v>1232.8094871308065</v>
      </c>
      <c r="F121" s="52"/>
      <c r="G121" s="52"/>
      <c r="H121" s="53"/>
      <c r="I121" s="54" t="s">
        <v>43</v>
      </c>
      <c r="J121" s="55"/>
      <c r="K121" s="56">
        <f>SUM(SUM(-180,PRODUCT(2,SUM(CODE(MID(C121,1,1)),-65),10)),PRODUCT((SUM(CODE(MID(C121,3,1)),-48)),2),PRODUCT(SUM(CODE(MID(C121,5,1)),-65),1/12),1/24)</f>
        <v>13.791666666666666</v>
      </c>
      <c r="L121" s="56">
        <f>SUM(SUM(-90,PRODUCT(SUM(CODE(MID(C121,2,1)),-65),10)),SUM(CODE(MID(C121,4,1)),-48),PRODUCT(SUM(CODE(RIGHT(C121,1)),-65),1/24),1/48)</f>
        <v>41.47916666666667</v>
      </c>
      <c r="M121" s="47" t="str">
        <f>I$1</f>
        <v>JO62QN</v>
      </c>
      <c r="N121" s="56">
        <f>SUM(SUM(-180,PRODUCT(2,SUM(CODE(MID(M121,1,1)),-65),10)),PRODUCT((SUM(CODE(MID(M121,3,1)),-48)),2),PRODUCT(SUM(CODE(MID(M121,5,1)),-65),1/12),1/24)</f>
        <v>13.375</v>
      </c>
      <c r="O121" s="56">
        <f>SUM(SUM(-90,PRODUCT(SUM(CODE(MID(M121,2,1)),-65),10)),SUM(CODE(MID(M121,4,1)),-48),PRODUCT(SUM(CODE(RIGHT(M121,1)),-65),1/24),1/48)</f>
        <v>52.5625</v>
      </c>
      <c r="P121" s="57">
        <f>SIN(PRODUCT(PI()/180,O121))</f>
        <v>0.7940169238552975</v>
      </c>
      <c r="Q121" s="57">
        <f>SIN(PRODUCT(PI()/180,L121))</f>
        <v>0.6623476764334504</v>
      </c>
      <c r="R121" s="57">
        <f>COS(PRODUCT(PI()/180,O121))</f>
        <v>0.6078956527491957</v>
      </c>
      <c r="S121" s="57">
        <f>COS(PRODUCT(PI()/180,L121))</f>
        <v>0.7491966067216331</v>
      </c>
      <c r="T121" s="57">
        <f>COS(PRODUCT(PI()/180,SUM(K121,-N121)))</f>
        <v>0.9999735576321774</v>
      </c>
      <c r="U121" s="57">
        <f>SUM(PRODUCT(Q121,P121),PRODUCT(S121,R121,T121))</f>
        <v>0.9813365821084906</v>
      </c>
      <c r="V121" s="57">
        <f>ACOS(U121)</f>
        <v>0.19350329416587764</v>
      </c>
      <c r="W121" s="57">
        <f>SIN(V121)</f>
        <v>0.19229797870915247</v>
      </c>
      <c r="X121" s="57">
        <f>PRODUCT(SUM(Q121,-PRODUCT(P121,U121)),PRODUCT(1/R121,1/W121))</f>
        <v>-0.9995985569477545</v>
      </c>
      <c r="Y121" s="58">
        <f>IF(K121=N121,IF(L121&gt;O121,0,180),PRODUCT(180,1/PI(),ACOS(X121)))</f>
        <v>178.37645573833234</v>
      </c>
    </row>
    <row r="122" spans="1:25" s="59" customFormat="1" ht="12">
      <c r="A122" s="48">
        <v>50.415</v>
      </c>
      <c r="B122" s="50" t="s">
        <v>326</v>
      </c>
      <c r="C122" s="50" t="s">
        <v>327</v>
      </c>
      <c r="D122" s="51">
        <f>IF(AND(N122&gt;K122,Y122&lt;180),SUM(360,-Y122),Y122)</f>
        <v>236.08819419986452</v>
      </c>
      <c r="E122" s="51">
        <f>PRODUCT(6371,ACOS(SUM(PRODUCT(COS(PRODUCT(PI()/180,O122)),COS(PRODUCT(PI()/180,L122)),COS(PRODUCT(PI()/180,SUM(K122,-N122)))),PRODUCT(SIN(PRODUCT(PI()/180,O122)),SIN(PRODUCT(PI()/180,L122))))))</f>
        <v>3691.145192328949</v>
      </c>
      <c r="F122" s="52" t="s">
        <v>60</v>
      </c>
      <c r="G122" s="52" t="s">
        <v>60</v>
      </c>
      <c r="H122" s="53"/>
      <c r="I122" s="54" t="s">
        <v>328</v>
      </c>
      <c r="J122" s="55"/>
      <c r="K122" s="56">
        <f>SUM(SUM(-180,PRODUCT(2,SUM(CODE(MID(C122,1,1)),-65),10)),PRODUCT((SUM(CODE(MID(C122,3,1)),-48)),2),PRODUCT(SUM(CODE(MID(C122,5,1)),-65),1/12),1/24)</f>
        <v>-17.791666666666664</v>
      </c>
      <c r="L122" s="56">
        <f>SUM(SUM(-90,PRODUCT(SUM(CODE(MID(C122,2,1)),-65),10)),SUM(CODE(MID(C122,4,1)),-48),PRODUCT(SUM(CODE(RIGHT(C122,1)),-65),1/24),1/48)</f>
        <v>28.604166666666668</v>
      </c>
      <c r="M122" s="47" t="str">
        <f>I$1</f>
        <v>JO62QN</v>
      </c>
      <c r="N122" s="56">
        <f>SUM(SUM(-180,PRODUCT(2,SUM(CODE(MID(M122,1,1)),-65),10)),PRODUCT((SUM(CODE(MID(M122,3,1)),-48)),2),PRODUCT(SUM(CODE(MID(M122,5,1)),-65),1/12),1/24)</f>
        <v>13.375</v>
      </c>
      <c r="O122" s="56">
        <f>SUM(SUM(-90,PRODUCT(SUM(CODE(MID(M122,2,1)),-65),10)),SUM(CODE(MID(M122,4,1)),-48),PRODUCT(SUM(CODE(RIGHT(M122,1)),-65),1/24),1/48)</f>
        <v>52.5625</v>
      </c>
      <c r="P122" s="57">
        <f>SIN(PRODUCT(PI()/180,O122))</f>
        <v>0.7940169238552975</v>
      </c>
      <c r="Q122" s="57">
        <f>SIN(PRODUCT(PI()/180,L122))</f>
        <v>0.47875570539851064</v>
      </c>
      <c r="R122" s="57">
        <f>COS(PRODUCT(PI()/180,O122))</f>
        <v>0.6078956527491957</v>
      </c>
      <c r="S122" s="57">
        <f>COS(PRODUCT(PI()/180,L122))</f>
        <v>0.8779481616521414</v>
      </c>
      <c r="T122" s="57">
        <f>COS(PRODUCT(PI()/180,SUM(K122,-N122)))</f>
        <v>0.8556654912861852</v>
      </c>
      <c r="U122" s="57">
        <f>SUM(PRODUCT(Q122,P122),PRODUCT(S122,R122,T122))</f>
        <v>0.8368095502980498</v>
      </c>
      <c r="V122" s="57">
        <f>ACOS(U122)</f>
        <v>0.5793666916228144</v>
      </c>
      <c r="W122" s="57">
        <f>SIN(V122)</f>
        <v>0.5474940881233109</v>
      </c>
      <c r="X122" s="57">
        <f>PRODUCT(SUM(Q122,-PRODUCT(P122,U122)),PRODUCT(1/R122,1/W122))</f>
        <v>-0.5579161212388871</v>
      </c>
      <c r="Y122" s="58">
        <f>IF(K122=N122,IF(L122&gt;O122,0,180),PRODUCT(180,1/PI(),ACOS(X122)))</f>
        <v>123.91180580013547</v>
      </c>
    </row>
    <row r="123" spans="1:25" s="59" customFormat="1" ht="12">
      <c r="A123" s="61">
        <v>50.418</v>
      </c>
      <c r="B123" s="62" t="s">
        <v>329</v>
      </c>
      <c r="C123" s="63" t="s">
        <v>330</v>
      </c>
      <c r="D123" s="51">
        <f>IF(AND(N123&gt;K123,Y123&lt;180),SUM(360,-Y123),Y123)</f>
        <v>230.82083371670143</v>
      </c>
      <c r="E123" s="51">
        <f>PRODUCT(6371,ACOS(SUM(PRODUCT(COS(PRODUCT(PI()/180,O123)),COS(PRODUCT(PI()/180,L123)),COS(PRODUCT(PI()/180,SUM(K123,-N123)))),PRODUCT(SIN(PRODUCT(PI()/180,O123)),SIN(PRODUCT(PI()/180,L123))))))</f>
        <v>578.7990862740165</v>
      </c>
      <c r="F123" s="53" t="s">
        <v>331</v>
      </c>
      <c r="G123" s="53" t="s">
        <v>332</v>
      </c>
      <c r="H123" s="53" t="s">
        <v>333</v>
      </c>
      <c r="I123" s="54" t="s">
        <v>334</v>
      </c>
      <c r="J123" s="55"/>
      <c r="K123" s="56">
        <f>SUM(SUM(-180,PRODUCT(2,SUM(CODE(MID(C123,1,1)),-65),10)),PRODUCT((SUM(CODE(MID(C123,3,1)),-48)),2),PRODUCT(SUM(CODE(MID(C123,5,1)),-65),1/12),1/24)</f>
        <v>7.208333333333333</v>
      </c>
      <c r="L123" s="56">
        <f>SUM(SUM(-90,PRODUCT(SUM(CODE(MID(C123,2,1)),-65),10)),SUM(CODE(MID(C123,4,1)),-48),PRODUCT(SUM(CODE(RIGHT(C123,1)),-65),1/24),1/48)</f>
        <v>49.10416666666667</v>
      </c>
      <c r="M123" s="47" t="str">
        <f>I$1</f>
        <v>JO62QN</v>
      </c>
      <c r="N123" s="56">
        <f>SUM(SUM(-180,PRODUCT(2,SUM(CODE(MID(M123,1,1)),-65),10)),PRODUCT((SUM(CODE(MID(M123,3,1)),-48)),2),PRODUCT(SUM(CODE(MID(M123,5,1)),-65),1/12),1/24)</f>
        <v>13.375</v>
      </c>
      <c r="O123" s="56">
        <f>SUM(SUM(-90,PRODUCT(SUM(CODE(MID(M123,2,1)),-65),10)),SUM(CODE(MID(M123,4,1)),-48),PRODUCT(SUM(CODE(RIGHT(M123,1)),-65),1/24),1/48)</f>
        <v>52.5625</v>
      </c>
      <c r="P123" s="57">
        <f>SIN(PRODUCT(PI()/180,O123))</f>
        <v>0.7940169238552975</v>
      </c>
      <c r="Q123" s="57">
        <f>SIN(PRODUCT(PI()/180,L123))</f>
        <v>0.7559010812645439</v>
      </c>
      <c r="R123" s="57">
        <f>COS(PRODUCT(PI()/180,O123))</f>
        <v>0.6078956527491957</v>
      </c>
      <c r="S123" s="57">
        <f>COS(PRODUCT(PI()/180,L123))</f>
        <v>0.6546858447706758</v>
      </c>
      <c r="T123" s="57">
        <f>COS(PRODUCT(PI()/180,SUM(K123,-N123)))</f>
        <v>0.9942136272049561</v>
      </c>
      <c r="U123" s="57">
        <f>SUM(PRODUCT(Q123,P123),PRODUCT(S123,R123,T123))</f>
        <v>0.9958760656634511</v>
      </c>
      <c r="V123" s="57">
        <f>ACOS(U123)</f>
        <v>0.09084901683786165</v>
      </c>
      <c r="W123" s="57">
        <f>SIN(V123)</f>
        <v>0.09072409734290898</v>
      </c>
      <c r="X123" s="57">
        <f>PRODUCT(SUM(Q123,-PRODUCT(P123,U123)),PRODUCT(1/R123,1/W123))</f>
        <v>-0.6317474779356111</v>
      </c>
      <c r="Y123" s="58">
        <f>IF(K123=N123,IF(L123&gt;O123,0,180),PRODUCT(180,1/PI(),ACOS(X123)))</f>
        <v>129.17916628329857</v>
      </c>
    </row>
    <row r="124" spans="1:25" s="59" customFormat="1" ht="12">
      <c r="A124" s="61">
        <v>50.42</v>
      </c>
      <c r="B124" s="62" t="s">
        <v>335</v>
      </c>
      <c r="C124" s="63" t="s">
        <v>336</v>
      </c>
      <c r="D124" s="51">
        <f>IF(AND(N124&gt;K124,Y124&lt;180),SUM(360,-Y124),Y124)</f>
        <v>197.04744826008374</v>
      </c>
      <c r="E124" s="51">
        <f>PRODUCT(6371,ACOS(SUM(PRODUCT(COS(PRODUCT(PI()/180,O124)),COS(PRODUCT(PI()/180,L124)),COS(PRODUCT(PI()/180,SUM(K124,-N124)))),PRODUCT(SIN(PRODUCT(PI()/180,O124)),SIN(PRODUCT(PI()/180,L124))))))</f>
        <v>900.0558367479098</v>
      </c>
      <c r="F124" s="53" t="s">
        <v>337</v>
      </c>
      <c r="G124" s="53" t="s">
        <v>332</v>
      </c>
      <c r="H124" s="53"/>
      <c r="I124" s="54" t="s">
        <v>338</v>
      </c>
      <c r="J124" s="55"/>
      <c r="K124" s="56">
        <f>SUM(SUM(-180,PRODUCT(2,SUM(CODE(MID(C124,1,1)),-65),10)),PRODUCT((SUM(CODE(MID(C124,3,1)),-48)),2),PRODUCT(SUM(CODE(MID(C124,5,1)),-65),1/12),1/24)</f>
        <v>10.041666666666666</v>
      </c>
      <c r="L124" s="56">
        <f>SUM(SUM(-90,PRODUCT(SUM(CODE(MID(C124,2,1)),-65),10)),SUM(CODE(MID(C124,4,1)),-48),PRODUCT(SUM(CODE(RIGHT(C124,1)),-65),1/24),1/48)</f>
        <v>44.770833333333336</v>
      </c>
      <c r="M124" s="47" t="str">
        <f>I$1</f>
        <v>JO62QN</v>
      </c>
      <c r="N124" s="56">
        <f>SUM(SUM(-180,PRODUCT(2,SUM(CODE(MID(M124,1,1)),-65),10)),PRODUCT((SUM(CODE(MID(M124,3,1)),-48)),2),PRODUCT(SUM(CODE(MID(M124,5,1)),-65),1/12),1/24)</f>
        <v>13.375</v>
      </c>
      <c r="O124" s="56">
        <f>SUM(SUM(-90,PRODUCT(SUM(CODE(MID(M124,2,1)),-65),10)),SUM(CODE(MID(M124,4,1)),-48),PRODUCT(SUM(CODE(RIGHT(M124,1)),-65),1/24),1/48)</f>
        <v>52.5625</v>
      </c>
      <c r="P124" s="57">
        <f>SIN(PRODUCT(PI()/180,O124))</f>
        <v>0.7940169238552975</v>
      </c>
      <c r="Q124" s="57">
        <f>SIN(PRODUCT(PI()/180,L124))</f>
        <v>0.7042729086002024</v>
      </c>
      <c r="R124" s="57">
        <f>COS(PRODUCT(PI()/180,O124))</f>
        <v>0.6078956527491957</v>
      </c>
      <c r="S124" s="57">
        <f>COS(PRODUCT(PI()/180,L124))</f>
        <v>0.7099293417036733</v>
      </c>
      <c r="T124" s="57">
        <f>COS(PRODUCT(PI()/180,SUM(K124,-N124)))</f>
        <v>0.9983081582712682</v>
      </c>
      <c r="U124" s="57">
        <f>SUM(PRODUCT(Q124,P124),PRODUCT(S124,R124,T124))</f>
        <v>0.9900374327968315</v>
      </c>
      <c r="V124" s="57">
        <f>ACOS(U124)</f>
        <v>0.14127387172310624</v>
      </c>
      <c r="W124" s="57">
        <f>SIN(V124)</f>
        <v>0.14080440923869988</v>
      </c>
      <c r="X124" s="57">
        <f>PRODUCT(SUM(Q124,-PRODUCT(P124,U124)),PRODUCT(1/R124,1/W124))</f>
        <v>-0.9560623067742982</v>
      </c>
      <c r="Y124" s="58">
        <f>IF(K124=N124,IF(L124&gt;O124,0,180),PRODUCT(180,1/PI(),ACOS(X124)))</f>
        <v>162.95255173991626</v>
      </c>
    </row>
    <row r="125" spans="1:25" s="59" customFormat="1" ht="12">
      <c r="A125" s="60">
        <v>50.422</v>
      </c>
      <c r="B125" s="63" t="s">
        <v>339</v>
      </c>
      <c r="C125" s="63" t="s">
        <v>340</v>
      </c>
      <c r="D125" s="51">
        <f>IF(AND(N125&gt;K125,Y125&lt;180),SUM(360,-Y125),Y125)</f>
        <v>169.81517111911523</v>
      </c>
      <c r="E125" s="51">
        <f>PRODUCT(6371,ACOS(SUM(PRODUCT(COS(PRODUCT(PI()/180,O125)),COS(PRODUCT(PI()/180,L125)),COS(PRODUCT(PI()/180,SUM(K125,-N125)))),PRODUCT(SIN(PRODUCT(PI()/180,O125)),SIN(PRODUCT(PI()/180,L125))))))</f>
        <v>728.1637259656766</v>
      </c>
      <c r="F125" s="53"/>
      <c r="G125" s="53"/>
      <c r="H125" s="53"/>
      <c r="I125" s="54" t="s">
        <v>43</v>
      </c>
      <c r="J125" s="55"/>
      <c r="K125" s="56">
        <f>SUM(SUM(-180,PRODUCT(2,SUM(CODE(MID(C125,1,1)),-65),10)),PRODUCT((SUM(CODE(MID(C125,3,1)),-48)),2),PRODUCT(SUM(CODE(MID(C125,5,1)),-65),1/12),1/24)</f>
        <v>15.041666666666666</v>
      </c>
      <c r="L125" s="56">
        <f>SUM(SUM(-90,PRODUCT(SUM(CODE(MID(C125,2,1)),-65),10)),SUM(CODE(MID(C125,4,1)),-48),PRODUCT(SUM(CODE(RIGHT(C125,1)),-65),1/24),1/48)</f>
        <v>46.10416666666667</v>
      </c>
      <c r="M125" s="47" t="str">
        <f>I$1</f>
        <v>JO62QN</v>
      </c>
      <c r="N125" s="56">
        <f>SUM(SUM(-180,PRODUCT(2,SUM(CODE(MID(M125,1,1)),-65),10)),PRODUCT((SUM(CODE(MID(M125,3,1)),-48)),2),PRODUCT(SUM(CODE(MID(M125,5,1)),-65),1/12),1/24)</f>
        <v>13.375</v>
      </c>
      <c r="O125" s="56">
        <f>SUM(SUM(-90,PRODUCT(SUM(CODE(MID(M125,2,1)),-65),10)),SUM(CODE(MID(M125,4,1)),-48),PRODUCT(SUM(CODE(RIGHT(M125,1)),-65),1/24),1/48)</f>
        <v>52.5625</v>
      </c>
      <c r="P125" s="57">
        <f>SIN(PRODUCT(PI()/180,O125))</f>
        <v>0.7940169238552975</v>
      </c>
      <c r="Q125" s="57">
        <f>SIN(PRODUCT(PI()/180,L125))</f>
        <v>0.7206015353788979</v>
      </c>
      <c r="R125" s="57">
        <f>COS(PRODUCT(PI()/180,O125))</f>
        <v>0.6078956527491957</v>
      </c>
      <c r="S125" s="57">
        <f>COS(PRODUCT(PI()/180,L125))</f>
        <v>0.6933494264868003</v>
      </c>
      <c r="T125" s="57">
        <f>COS(PRODUCT(PI()/180,SUM(K125,-N125)))</f>
        <v>0.9995769500822006</v>
      </c>
      <c r="U125" s="57">
        <f>SUM(PRODUCT(Q125,P125),PRODUCT(S125,R125,T125))</f>
        <v>0.9934756078296425</v>
      </c>
      <c r="V125" s="57">
        <f>ACOS(U125)</f>
        <v>0.11429347448841258</v>
      </c>
      <c r="W125" s="57">
        <f>SIN(V125)</f>
        <v>0.1140448010543329</v>
      </c>
      <c r="X125" s="57">
        <f>PRODUCT(SUM(Q125,-PRODUCT(P125,U125)),PRODUCT(1/R125,1/W125))</f>
        <v>-0.9842424630233907</v>
      </c>
      <c r="Y125" s="58">
        <f>IF(K125=N125,IF(L125&gt;O125,0,180),PRODUCT(180,1/PI(),ACOS(X125)))</f>
        <v>169.81517111911523</v>
      </c>
    </row>
    <row r="126" spans="1:25" s="59" customFormat="1" ht="12">
      <c r="A126" s="61">
        <v>50.434</v>
      </c>
      <c r="B126" s="62" t="s">
        <v>341</v>
      </c>
      <c r="C126" s="63" t="s">
        <v>342</v>
      </c>
      <c r="D126" s="51">
        <f>IF(AND(N126&gt;K126,Y126&lt;180),SUM(360,-Y126),Y126)</f>
        <v>234.063753591941</v>
      </c>
      <c r="E126" s="51">
        <f>PRODUCT(6371,ACOS(SUM(PRODUCT(COS(PRODUCT(PI()/180,O126)),COS(PRODUCT(PI()/180,L126)),COS(PRODUCT(PI()/180,SUM(K126,-N126)))),PRODUCT(SIN(PRODUCT(PI()/180,O126)),SIN(PRODUCT(PI()/180,L126))))))</f>
        <v>958.1506858083094</v>
      </c>
      <c r="F126" s="53" t="s">
        <v>343</v>
      </c>
      <c r="G126" s="53" t="s">
        <v>344</v>
      </c>
      <c r="H126" s="53" t="s">
        <v>345</v>
      </c>
      <c r="I126" s="54" t="s">
        <v>346</v>
      </c>
      <c r="J126" s="55"/>
      <c r="K126" s="56">
        <f>SUM(SUM(-180,PRODUCT(2,SUM(CODE(MID(C126,1,1)),-65),10)),PRODUCT((SUM(CODE(MID(C126,3,1)),-48)),2),PRODUCT(SUM(CODE(MID(C126,5,1)),-65),1/12),1/24)</f>
        <v>3.1249999999999996</v>
      </c>
      <c r="L126" s="56">
        <f>SUM(SUM(-90,PRODUCT(SUM(CODE(MID(C126,2,1)),-65),10)),SUM(CODE(MID(C126,4,1)),-48),PRODUCT(SUM(CODE(RIGHT(C126,1)),-65),1/24),1/48)</f>
        <v>47.020833333333336</v>
      </c>
      <c r="M126" s="47" t="str">
        <f>I$1</f>
        <v>JO62QN</v>
      </c>
      <c r="N126" s="56">
        <f>SUM(SUM(-180,PRODUCT(2,SUM(CODE(MID(M126,1,1)),-65),10)),PRODUCT((SUM(CODE(MID(M126,3,1)),-48)),2),PRODUCT(SUM(CODE(MID(M126,5,1)),-65),1/12),1/24)</f>
        <v>13.375</v>
      </c>
      <c r="O126" s="56">
        <f>SUM(SUM(-90,PRODUCT(SUM(CODE(MID(M126,2,1)),-65),10)),SUM(CODE(MID(M126,4,1)),-48),PRODUCT(SUM(CODE(RIGHT(M126,1)),-65),1/24),1/48)</f>
        <v>52.5625</v>
      </c>
      <c r="P126" s="57">
        <f>SIN(PRODUCT(PI()/180,O126))</f>
        <v>0.7940169238552975</v>
      </c>
      <c r="Q126" s="57">
        <f>SIN(PRODUCT(PI()/180,L126))</f>
        <v>0.7316016348682741</v>
      </c>
      <c r="R126" s="57">
        <f>COS(PRODUCT(PI()/180,O126))</f>
        <v>0.6078956527491957</v>
      </c>
      <c r="S126" s="57">
        <f>COS(PRODUCT(PI()/180,L126))</f>
        <v>0.6817323872738251</v>
      </c>
      <c r="T126" s="57">
        <f>COS(PRODUCT(PI()/180,SUM(K126,-N126)))</f>
        <v>0.9840406976462909</v>
      </c>
      <c r="U126" s="57">
        <f>SUM(PRODUCT(Q126,P126),PRODUCT(S126,R126,T126))</f>
        <v>0.988712345700971</v>
      </c>
      <c r="V126" s="57">
        <f>ACOS(U126)</f>
        <v>0.1503925107217563</v>
      </c>
      <c r="W126" s="57">
        <f>SIN(V126)</f>
        <v>0.14982622420151825</v>
      </c>
      <c r="X126" s="57">
        <f>PRODUCT(SUM(Q126,-PRODUCT(P126,U126)),PRODUCT(1/R126,1/W126))</f>
        <v>-0.586884687230741</v>
      </c>
      <c r="Y126" s="58">
        <f>IF(K126=N126,IF(L126&gt;O126,0,180),PRODUCT(180,1/PI(),ACOS(X126)))</f>
        <v>125.936246408059</v>
      </c>
    </row>
    <row r="127" spans="1:25" s="59" customFormat="1" ht="12">
      <c r="A127" s="60">
        <v>50.435</v>
      </c>
      <c r="B127" s="63" t="s">
        <v>347</v>
      </c>
      <c r="C127" s="63" t="s">
        <v>348</v>
      </c>
      <c r="D127" s="51">
        <f>IF(AND(N127&gt;K127,Y127&lt;180),SUM(360,-Y127),Y127)</f>
        <v>288.23935138075854</v>
      </c>
      <c r="E127" s="51">
        <f>PRODUCT(6371,ACOS(SUM(PRODUCT(COS(PRODUCT(PI()/180,O127)),COS(PRODUCT(PI()/180,L127)),COS(PRODUCT(PI()/180,SUM(K127,-N127)))),PRODUCT(SIN(PRODUCT(PI()/180,O127)),SIN(PRODUCT(PI()/180,L127))))))</f>
        <v>990.7809991129291</v>
      </c>
      <c r="F127" s="53"/>
      <c r="G127" s="53"/>
      <c r="H127" s="53"/>
      <c r="I127" s="54" t="s">
        <v>43</v>
      </c>
      <c r="J127" s="55"/>
      <c r="K127" s="56">
        <f>SUM(SUM(-180,PRODUCT(2,SUM(CODE(MID(C127,1,1)),-65),10)),PRODUCT((SUM(CODE(MID(C127,3,1)),-48)),2),PRODUCT(SUM(CODE(MID(C127,5,1)),-65),1/12),1/24)</f>
        <v>-1.2916666666666654</v>
      </c>
      <c r="L127" s="56">
        <f>SUM(SUM(-90,PRODUCT(SUM(CODE(MID(C127,2,1)),-65),10)),SUM(CODE(MID(C127,4,1)),-48),PRODUCT(SUM(CODE(RIGHT(C127,1)),-65),1/24),1/48)</f>
        <v>54.47916666666667</v>
      </c>
      <c r="M127" s="47" t="str">
        <f>I$1</f>
        <v>JO62QN</v>
      </c>
      <c r="N127" s="56">
        <f>SUM(SUM(-180,PRODUCT(2,SUM(CODE(MID(M127,1,1)),-65),10)),PRODUCT((SUM(CODE(MID(M127,3,1)),-48)),2),PRODUCT(SUM(CODE(MID(M127,5,1)),-65),1/12),1/24)</f>
        <v>13.375</v>
      </c>
      <c r="O127" s="56">
        <f>SUM(SUM(-90,PRODUCT(SUM(CODE(MID(M127,2,1)),-65),10)),SUM(CODE(MID(M127,4,1)),-48),PRODUCT(SUM(CODE(RIGHT(M127,1)),-65),1/24),1/48)</f>
        <v>52.5625</v>
      </c>
      <c r="P127" s="57">
        <f>SIN(PRODUCT(PI()/180,O127))</f>
        <v>0.7940169238552975</v>
      </c>
      <c r="Q127" s="57">
        <f>SIN(PRODUCT(PI()/180,L127))</f>
        <v>0.8139043149896884</v>
      </c>
      <c r="R127" s="57">
        <f>COS(PRODUCT(PI()/180,O127))</f>
        <v>0.6078956527491957</v>
      </c>
      <c r="S127" s="57">
        <f>COS(PRODUCT(PI()/180,L127))</f>
        <v>0.5809989380723223</v>
      </c>
      <c r="T127" s="57">
        <f>COS(PRODUCT(PI()/180,SUM(K127,-N127)))</f>
        <v>0.9674152194628639</v>
      </c>
      <c r="U127" s="57">
        <f>SUM(PRODUCT(Q127,P127),PRODUCT(S127,R127,T127))</f>
        <v>0.9879320171632133</v>
      </c>
      <c r="V127" s="57">
        <f>ACOS(U127)</f>
        <v>0.15551420485213138</v>
      </c>
      <c r="W127" s="57">
        <f>SIN(V127)</f>
        <v>0.15488811918228065</v>
      </c>
      <c r="X127" s="57">
        <f>PRODUCT(SUM(Q127,-PRODUCT(P127,U127)),PRODUCT(1/R127,1/W127))</f>
        <v>0.31298729620140164</v>
      </c>
      <c r="Y127" s="58">
        <f>IF(K127=N127,IF(L127&gt;O127,0,180),PRODUCT(180,1/PI(),ACOS(X127)))</f>
        <v>71.76064861924145</v>
      </c>
    </row>
    <row r="128" spans="1:26" ht="12">
      <c r="A128" s="61">
        <v>50.441</v>
      </c>
      <c r="B128" s="76" t="s">
        <v>349</v>
      </c>
      <c r="C128" s="2" t="s">
        <v>350</v>
      </c>
      <c r="D128" s="51">
        <f>IF(AND(N128&gt;K128,Y128&lt;180),SUM(360,-Y128),Y128)</f>
        <v>254.64100775154594</v>
      </c>
      <c r="E128" s="51">
        <f>PRODUCT(6371,ACOS(SUM(PRODUCT(COS(PRODUCT(PI()/180,O128)),COS(PRODUCT(PI()/180,L128)),COS(PRODUCT(PI()/180,SUM(K128,-N128)))),PRODUCT(SIN(PRODUCT(PI()/180,O128)),SIN(PRODUCT(PI()/180,L128))))))</f>
        <v>656.5527051144396</v>
      </c>
      <c r="F128" s="77">
        <v>5</v>
      </c>
      <c r="G128" s="77" t="s">
        <v>226</v>
      </c>
      <c r="I128" s="78" t="s">
        <v>351</v>
      </c>
      <c r="J128" s="55"/>
      <c r="K128" s="56">
        <f>SUM(SUM(-180,PRODUCT(2,SUM(CODE(MID(C128,1,1)),-65),10)),PRODUCT((SUM(CODE(MID(C128,3,1)),-48)),2),PRODUCT(SUM(CODE(MID(C128,5,1)),-65),1/12),1/24)</f>
        <v>4.375</v>
      </c>
      <c r="L128" s="56">
        <f>SUM(SUM(-90,PRODUCT(SUM(CODE(MID(C128,2,1)),-65),10)),SUM(CODE(MID(C128,4,1)),-48),PRODUCT(SUM(CODE(RIGHT(C128,1)),-65),1/24),1/48)</f>
        <v>50.645833333333336</v>
      </c>
      <c r="M128" s="47" t="str">
        <f>I$1</f>
        <v>JO62QN</v>
      </c>
      <c r="N128" s="56">
        <f>SUM(SUM(-180,PRODUCT(2,SUM(CODE(MID(M128,1,1)),-65),10)),PRODUCT((SUM(CODE(MID(M128,3,1)),-48)),2),PRODUCT(SUM(CODE(MID(M128,5,1)),-65),1/12),1/24)</f>
        <v>13.375</v>
      </c>
      <c r="O128" s="56">
        <f>SUM(SUM(-90,PRODUCT(SUM(CODE(MID(M128,2,1)),-65),10)),SUM(CODE(MID(M128,4,1)),-48),PRODUCT(SUM(CODE(RIGHT(M128,1)),-65),1/24),1/48)</f>
        <v>52.5625</v>
      </c>
      <c r="P128" s="57">
        <f>SIN(PRODUCT(PI()/180,O128))</f>
        <v>0.7940169238552975</v>
      </c>
      <c r="Q128" s="57">
        <f>SIN(PRODUCT(PI()/180,L128))</f>
        <v>0.7732410741643874</v>
      </c>
      <c r="R128" s="57">
        <f>COS(PRODUCT(PI()/180,O128))</f>
        <v>0.6078956527491957</v>
      </c>
      <c r="S128" s="57">
        <f>COS(PRODUCT(PI()/180,L128))</f>
        <v>0.6341121676999302</v>
      </c>
      <c r="T128" s="57">
        <f>COS(PRODUCT(PI()/180,SUM(K128,-N128)))</f>
        <v>0.9876883405951378</v>
      </c>
      <c r="U128" s="57">
        <f>SUM(PRODUCT(Q128,P128),PRODUCT(S128,R128,T128))</f>
        <v>0.9946947042387166</v>
      </c>
      <c r="V128" s="57">
        <f>ACOS(U128)</f>
        <v>0.10305332053279542</v>
      </c>
      <c r="W128" s="57">
        <f>SIN(V128)</f>
        <v>0.1028710132129164</v>
      </c>
      <c r="X128" s="57">
        <f>PRODUCT(SUM(Q128,-PRODUCT(P128,U128)),PRODUCT(1/R128,1/W128))</f>
        <v>-0.2648660268935663</v>
      </c>
      <c r="Y128" s="58">
        <f>IF(K128=N128,IF(L128&gt;O128,0,180),PRODUCT(180,1/PI(),ACOS(X128)))</f>
        <v>105.35899224845406</v>
      </c>
      <c r="Z128" s="59"/>
    </row>
    <row r="129" spans="1:26" ht="12">
      <c r="A129" s="48">
        <v>50.445</v>
      </c>
      <c r="B129" s="2" t="s">
        <v>352</v>
      </c>
      <c r="C129" s="2" t="s">
        <v>353</v>
      </c>
      <c r="D129" s="51">
        <f>IF(AND(N129&gt;K129,Y129&lt;180),SUM(360,-Y129),Y129)</f>
        <v>6.5598153423669086</v>
      </c>
      <c r="E129" s="51">
        <f>PRODUCT(6371,ACOS(SUM(PRODUCT(COS(PRODUCT(PI()/180,O129)),COS(PRODUCT(PI()/180,L129)),COS(PRODUCT(PI()/180,SUM(K129,-N129)))),PRODUCT(SIN(PRODUCT(PI()/180,O129)),SIN(PRODUCT(PI()/180,L129))))))</f>
        <v>2709.6068833458603</v>
      </c>
      <c r="F129" s="77"/>
      <c r="G129" s="77"/>
      <c r="I129" s="78" t="s">
        <v>307</v>
      </c>
      <c r="J129" s="55"/>
      <c r="K129" s="56">
        <f>SUM(SUM(-180,PRODUCT(2,SUM(CODE(MID(C129,1,1)),-65),10)),PRODUCT((SUM(CODE(MID(C129,3,1)),-48)),2),PRODUCT(SUM(CODE(MID(C129,5,1)),-65),1/12),1/24)</f>
        <v>25.041666666666668</v>
      </c>
      <c r="L129" s="56">
        <f>SUM(SUM(-90,PRODUCT(SUM(CODE(MID(C129,2,1)),-65),10)),SUM(CODE(MID(C129,4,1)),-48),PRODUCT(SUM(CODE(RIGHT(C129,1)),-65),1/24),1/48)</f>
        <v>76.52083333333333</v>
      </c>
      <c r="M129" s="47" t="str">
        <f>I$1</f>
        <v>JO62QN</v>
      </c>
      <c r="N129" s="56">
        <f>SUM(SUM(-180,PRODUCT(2,SUM(CODE(MID(M129,1,1)),-65),10)),PRODUCT((SUM(CODE(MID(M129,3,1)),-48)),2),PRODUCT(SUM(CODE(MID(M129,5,1)),-65),1/12),1/24)</f>
        <v>13.375</v>
      </c>
      <c r="O129" s="56">
        <f>SUM(SUM(-90,PRODUCT(SUM(CODE(MID(M129,2,1)),-65),10)),SUM(CODE(MID(M129,4,1)),-48),PRODUCT(SUM(CODE(RIGHT(M129,1)),-65),1/24),1/48)</f>
        <v>52.5625</v>
      </c>
      <c r="P129" s="57">
        <f>SIN(PRODUCT(PI()/180,O129))</f>
        <v>0.7940169238552975</v>
      </c>
      <c r="Q129" s="57">
        <f>SIN(PRODUCT(PI()/180,L129))</f>
        <v>0.9724547392457575</v>
      </c>
      <c r="R129" s="57">
        <f>COS(PRODUCT(PI()/180,O129))</f>
        <v>0.6078956527491957</v>
      </c>
      <c r="S129" s="57">
        <f>COS(PRODUCT(PI()/180,L129))</f>
        <v>0.2330917847511269</v>
      </c>
      <c r="T129" s="57">
        <f>COS(PRODUCT(PI()/180,SUM(K129,-N129)))</f>
        <v>0.9793406217655515</v>
      </c>
      <c r="U129" s="57">
        <f>SUM(PRODUCT(Q129,P129),PRODUCT(S129,R129,T129))</f>
        <v>0.9109136627161742</v>
      </c>
      <c r="V129" s="57">
        <f>ACOS(U129)</f>
        <v>0.4253032307872956</v>
      </c>
      <c r="W129" s="57">
        <f>SIN(V129)</f>
        <v>0.41259701777521846</v>
      </c>
      <c r="X129" s="57">
        <f>PRODUCT(SUM(Q129,-PRODUCT(P129,U129)),PRODUCT(1/R129,1/W129))</f>
        <v>0.9934531329720593</v>
      </c>
      <c r="Y129" s="58">
        <f>IF(K129=N129,IF(L129&gt;O129,0,180),PRODUCT(180,1/PI(),ACOS(X129)))</f>
        <v>6.5598153423669086</v>
      </c>
      <c r="Z129" s="59"/>
    </row>
    <row r="130" spans="1:26" ht="12">
      <c r="A130" s="48">
        <v>50.445</v>
      </c>
      <c r="B130" s="2" t="s">
        <v>354</v>
      </c>
      <c r="C130" s="2" t="s">
        <v>355</v>
      </c>
      <c r="D130" s="51">
        <f>IF(AND(N130&gt;K130,Y130&lt;180),SUM(360,-Y130),Y130)</f>
        <v>242.43890548827426</v>
      </c>
      <c r="E130" s="51">
        <f>PRODUCT(6371,ACOS(SUM(PRODUCT(COS(PRODUCT(PI()/180,O130)),COS(PRODUCT(PI()/180,L130)),COS(PRODUCT(PI()/180,SUM(K130,-N130)))),PRODUCT(SIN(PRODUCT(PI()/180,O130)),SIN(PRODUCT(PI()/180,L130))))))</f>
        <v>1748.2658207442455</v>
      </c>
      <c r="F130" s="77"/>
      <c r="G130" s="77"/>
      <c r="I130" s="78" t="s">
        <v>83</v>
      </c>
      <c r="J130" s="55"/>
      <c r="K130" s="56">
        <f>SUM(SUM(-180,PRODUCT(2,SUM(CODE(MID(C130,1,1)),-65),10)),PRODUCT((SUM(CODE(MID(C130,3,1)),-48)),2),PRODUCT(SUM(CODE(MID(C130,5,1)),-65),1/12),1/24)</f>
        <v>-5.958333333333333</v>
      </c>
      <c r="L130" s="56">
        <f>SUM(SUM(-90,PRODUCT(SUM(CODE(MID(C130,2,1)),-65),10)),SUM(CODE(MID(C130,4,1)),-48),PRODUCT(SUM(CODE(RIGHT(C130,1)),-65),1/24),1/48)</f>
        <v>43.47916666666667</v>
      </c>
      <c r="M130" s="47" t="str">
        <f>I$1</f>
        <v>JO62QN</v>
      </c>
      <c r="N130" s="56">
        <f>SUM(SUM(-180,PRODUCT(2,SUM(CODE(MID(M130,1,1)),-65),10)),PRODUCT((SUM(CODE(MID(M130,3,1)),-48)),2),PRODUCT(SUM(CODE(MID(M130,5,1)),-65),1/12),1/24)</f>
        <v>13.375</v>
      </c>
      <c r="O130" s="56">
        <f>SUM(SUM(-90,PRODUCT(SUM(CODE(MID(M130,2,1)),-65),10)),SUM(CODE(MID(M130,4,1)),-48),PRODUCT(SUM(CODE(RIGHT(M130,1)),-65),1/24),1/48)</f>
        <v>52.5625</v>
      </c>
      <c r="P130" s="57">
        <f>SIN(PRODUCT(PI()/180,O130))</f>
        <v>0.7940169238552975</v>
      </c>
      <c r="Q130" s="57">
        <f>SIN(PRODUCT(PI()/180,L130))</f>
        <v>0.688090776630809</v>
      </c>
      <c r="R130" s="57">
        <f>COS(PRODUCT(PI()/180,O130))</f>
        <v>0.6078956527491957</v>
      </c>
      <c r="S130" s="57">
        <f>COS(PRODUCT(PI()/180,L130))</f>
        <v>0.7256246158418347</v>
      </c>
      <c r="T130" s="57">
        <f>COS(PRODUCT(PI()/180,SUM(K130,-N130)))</f>
        <v>0.9436085063935835</v>
      </c>
      <c r="U130" s="57">
        <f>SUM(PRODUCT(Q130,P130),PRODUCT(S130,R130,T130))</f>
        <v>0.9625852551046199</v>
      </c>
      <c r="V130" s="57">
        <f>ACOS(U130)</f>
        <v>0.2744099545980613</v>
      </c>
      <c r="W130" s="57">
        <f>SIN(V130)</f>
        <v>0.2709790151564764</v>
      </c>
      <c r="X130" s="57">
        <f>PRODUCT(SUM(Q130,-PRODUCT(P130,U130)),PRODUCT(1/R130,1/W130))</f>
        <v>-0.4626941705450301</v>
      </c>
      <c r="Y130" s="58">
        <f>IF(K130=N130,IF(L130&gt;O130,0,180),PRODUCT(180,1/PI(),ACOS(X130)))</f>
        <v>117.56109451172574</v>
      </c>
      <c r="Z130" s="59"/>
    </row>
    <row r="131" spans="1:26" ht="12">
      <c r="A131" s="48">
        <v>50.445</v>
      </c>
      <c r="B131" s="2" t="s">
        <v>356</v>
      </c>
      <c r="C131" s="2" t="s">
        <v>357</v>
      </c>
      <c r="D131" s="51">
        <f>IF(AND(N131&gt;K131,Y131&lt;180),SUM(360,-Y131),Y131)</f>
        <v>237.5150017065035</v>
      </c>
      <c r="E131" s="51">
        <f>PRODUCT(6371,ACOS(SUM(PRODUCT(COS(PRODUCT(PI()/180,O131)),COS(PRODUCT(PI()/180,L131)),COS(PRODUCT(PI()/180,SUM(K131,-N131)))),PRODUCT(SIN(PRODUCT(PI()/180,O131)),SIN(PRODUCT(PI()/180,L131))))))</f>
        <v>1605.1032795901403</v>
      </c>
      <c r="F131" s="77"/>
      <c r="G131" s="77"/>
      <c r="I131" s="78" t="s">
        <v>73</v>
      </c>
      <c r="J131" s="55"/>
      <c r="K131" s="56">
        <f>SUM(SUM(-180,PRODUCT(2,SUM(CODE(MID(C131,1,1)),-65),10)),PRODUCT((SUM(CODE(MID(C131,3,1)),-48)),2),PRODUCT(SUM(CODE(MID(C131,5,1)),-65),1/12),1/24)</f>
        <v>-3.4583333333333335</v>
      </c>
      <c r="L131" s="56">
        <f>SUM(SUM(-90,PRODUCT(SUM(CODE(MID(C131,2,1)),-65),10)),SUM(CODE(MID(C131,4,1)),-48),PRODUCT(SUM(CODE(RIGHT(C131,1)),-65),1/24),1/48)</f>
        <v>43.4375</v>
      </c>
      <c r="M131" s="47" t="str">
        <f>I$1</f>
        <v>JO62QN</v>
      </c>
      <c r="N131" s="56">
        <f>SUM(SUM(-180,PRODUCT(2,SUM(CODE(MID(M131,1,1)),-65),10)),PRODUCT((SUM(CODE(MID(M131,3,1)),-48)),2),PRODUCT(SUM(CODE(MID(M131,5,1)),-65),1/12),1/24)</f>
        <v>13.375</v>
      </c>
      <c r="O131" s="56">
        <f>SUM(SUM(-90,PRODUCT(SUM(CODE(MID(M131,2,1)),-65),10)),SUM(CODE(MID(M131,4,1)),-48),PRODUCT(SUM(CODE(RIGHT(M131,1)),-65),1/24),1/48)</f>
        <v>52.5625</v>
      </c>
      <c r="P131" s="57">
        <f>SIN(PRODUCT(PI()/180,O131))</f>
        <v>0.7940169238552975</v>
      </c>
      <c r="Q131" s="57">
        <f>SIN(PRODUCT(PI()/180,L131))</f>
        <v>0.6875629056173673</v>
      </c>
      <c r="R131" s="57">
        <f>COS(PRODUCT(PI()/180,O131))</f>
        <v>0.6078956527491957</v>
      </c>
      <c r="S131" s="57">
        <f>COS(PRODUCT(PI()/180,L131))</f>
        <v>0.726124817658096</v>
      </c>
      <c r="T131" s="57">
        <f>COS(PRODUCT(PI()/180,SUM(K131,-N131)))</f>
        <v>0.9571511836492388</v>
      </c>
      <c r="U131" s="57">
        <f>SUM(PRODUCT(Q131,P131),PRODUCT(S131,R131,T131))</f>
        <v>0.9684308878130282</v>
      </c>
      <c r="V131" s="57">
        <f>ACOS(U131)</f>
        <v>0.2519389859661184</v>
      </c>
      <c r="W131" s="57">
        <f>SIN(V131)</f>
        <v>0.2492822005873463</v>
      </c>
      <c r="X131" s="57">
        <f>PRODUCT(SUM(Q131,-PRODUCT(P131,U131)),PRODUCT(1/R131,1/W131))</f>
        <v>-0.5370787654483413</v>
      </c>
      <c r="Y131" s="58">
        <f>IF(K131=N131,IF(L131&gt;O131,0,180),PRODUCT(180,1/PI(),ACOS(X131)))</f>
        <v>122.48499829349649</v>
      </c>
      <c r="Z131" s="59"/>
    </row>
    <row r="132" spans="1:25" s="59" customFormat="1" ht="12">
      <c r="A132" s="48">
        <v>50.447</v>
      </c>
      <c r="B132" s="50" t="s">
        <v>358</v>
      </c>
      <c r="C132" s="50" t="s">
        <v>359</v>
      </c>
      <c r="D132" s="51">
        <f>IF(AND(N132&gt;K132,Y132&lt;180),SUM(360,-Y132),Y132)</f>
        <v>0.12011471066411986</v>
      </c>
      <c r="E132" s="51">
        <f>PRODUCT(6371,ACOS(SUM(PRODUCT(COS(PRODUCT(PI()/180,O132)),COS(PRODUCT(PI()/180,L132)),COS(PRODUCT(PI()/180,SUM(K132,-N132)))),PRODUCT(SIN(PRODUCT(PI()/180,O132)),SIN(PRODUCT(PI()/180,L132))))))</f>
        <v>2835.4883427260083</v>
      </c>
      <c r="F132" s="52">
        <v>10</v>
      </c>
      <c r="G132" s="52" t="s">
        <v>360</v>
      </c>
      <c r="H132" s="53"/>
      <c r="I132" s="54" t="s">
        <v>43</v>
      </c>
      <c r="J132" s="55"/>
      <c r="K132" s="56">
        <f>SUM(SUM(-180,PRODUCT(2,SUM(CODE(MID(C132,1,1)),-65),10)),PRODUCT((SUM(CODE(MID(C132,3,1)),-48)),2),PRODUCT(SUM(CODE(MID(C132,5,1)),-65),1/12),1/24)</f>
        <v>13.625</v>
      </c>
      <c r="L132" s="56">
        <f>SUM(SUM(-90,PRODUCT(SUM(CODE(MID(C132,2,1)),-65),10)),SUM(CODE(MID(C132,4,1)),-48),PRODUCT(SUM(CODE(RIGHT(C132,1)),-65),1/24),1/48)</f>
        <v>78.0625</v>
      </c>
      <c r="M132" s="47" t="str">
        <f>I$1</f>
        <v>JO62QN</v>
      </c>
      <c r="N132" s="56">
        <f>SUM(SUM(-180,PRODUCT(2,SUM(CODE(MID(M132,1,1)),-65),10)),PRODUCT((SUM(CODE(MID(M132,3,1)),-48)),2),PRODUCT(SUM(CODE(MID(M132,5,1)),-65),1/12),1/24)</f>
        <v>13.375</v>
      </c>
      <c r="O132" s="56">
        <f>SUM(SUM(-90,PRODUCT(SUM(CODE(MID(M132,2,1)),-65),10)),SUM(CODE(MID(M132,4,1)),-48),PRODUCT(SUM(CODE(RIGHT(M132,1)),-65),1/24),1/48)</f>
        <v>52.5625</v>
      </c>
      <c r="P132" s="57">
        <f>SIN(PRODUCT(PI()/180,O132))</f>
        <v>0.7940169238552975</v>
      </c>
      <c r="Q132" s="57">
        <f>SIN(PRODUCT(PI()/180,L132))</f>
        <v>0.9783738152065861</v>
      </c>
      <c r="R132" s="57">
        <f>COS(PRODUCT(PI()/180,O132))</f>
        <v>0.6078956527491957</v>
      </c>
      <c r="S132" s="57">
        <f>COS(PRODUCT(PI()/180,L132))</f>
        <v>0.20684457381838406</v>
      </c>
      <c r="T132" s="57">
        <f>COS(PRODUCT(PI()/180,SUM(K132,-N132)))</f>
        <v>0.9999904807207345</v>
      </c>
      <c r="U132" s="57">
        <f>SUM(PRODUCT(Q132,P132),PRODUCT(S132,R132,T132))</f>
        <v>0.9025840873964737</v>
      </c>
      <c r="V132" s="57">
        <f>ACOS(U132)</f>
        <v>0.4450617395583124</v>
      </c>
      <c r="W132" s="57">
        <f>SIN(V132)</f>
        <v>0.4305136062642792</v>
      </c>
      <c r="X132" s="57">
        <f>PRODUCT(SUM(Q132,-PRODUCT(P132,U132)),PRODUCT(1/R132,1/W132))</f>
        <v>0.9999978025602342</v>
      </c>
      <c r="Y132" s="58">
        <f>IF(K132=N132,IF(L132&gt;O132,0,180),PRODUCT(180,1/PI(),ACOS(X132)))</f>
        <v>0.12011471066411986</v>
      </c>
    </row>
    <row r="133" spans="1:25" s="59" customFormat="1" ht="12">
      <c r="A133" s="66">
        <v>50.45</v>
      </c>
      <c r="B133" s="74" t="s">
        <v>361</v>
      </c>
      <c r="C133" s="50" t="s">
        <v>362</v>
      </c>
      <c r="D133" s="51">
        <f>IF(AND(N133&gt;K133,Y133&lt;180),SUM(360,-Y133),Y133)</f>
        <v>42.38461864357966</v>
      </c>
      <c r="E133" s="51">
        <f>PRODUCT(6371,ACOS(SUM(PRODUCT(COS(PRODUCT(PI()/180,O133)),COS(PRODUCT(PI()/180,L133)),COS(PRODUCT(PI()/180,SUM(K133,-N133)))),PRODUCT(SIN(PRODUCT(PI()/180,O133)),SIN(PRODUCT(PI()/180,L133))))))</f>
        <v>287.77025734031804</v>
      </c>
      <c r="F133" s="52"/>
      <c r="G133" s="52"/>
      <c r="H133" s="53"/>
      <c r="I133" s="78" t="s">
        <v>43</v>
      </c>
      <c r="J133" s="55"/>
      <c r="K133" s="56">
        <f>SUM(SUM(-180,PRODUCT(2,SUM(CODE(MID(C133,1,1)),-65),10)),PRODUCT((SUM(CODE(MID(C133,3,1)),-48)),2),PRODUCT(SUM(CODE(MID(C133,5,1)),-65),1/12),1/24)</f>
        <v>16.375</v>
      </c>
      <c r="L133" s="56">
        <f>SUM(SUM(-90,PRODUCT(SUM(CODE(MID(C133,2,1)),-65),10)),SUM(CODE(MID(C133,4,1)),-48),PRODUCT(SUM(CODE(RIGHT(C133,1)),-65),1/24),1/48)</f>
        <v>54.4375</v>
      </c>
      <c r="M133" s="47" t="str">
        <f>I$1</f>
        <v>JO62QN</v>
      </c>
      <c r="N133" s="56">
        <f>SUM(SUM(-180,PRODUCT(2,SUM(CODE(MID(M133,1,1)),-65),10)),PRODUCT((SUM(CODE(MID(M133,3,1)),-48)),2),PRODUCT(SUM(CODE(MID(M133,5,1)),-65),1/12),1/24)</f>
        <v>13.375</v>
      </c>
      <c r="O133" s="56">
        <f>SUM(SUM(-90,PRODUCT(SUM(CODE(MID(M133,2,1)),-65),10)),SUM(CODE(MID(M133,4,1)),-48),PRODUCT(SUM(CODE(RIGHT(M133,1)),-65),1/24),1/48)</f>
        <v>52.5625</v>
      </c>
      <c r="P133" s="57">
        <f>SIN(PRODUCT(PI()/180,O133))</f>
        <v>0.7940169238552975</v>
      </c>
      <c r="Q133" s="57">
        <f>SIN(PRODUCT(PI()/180,L133))</f>
        <v>0.8134815854595864</v>
      </c>
      <c r="R133" s="57">
        <f>COS(PRODUCT(PI()/180,O133))</f>
        <v>0.6078956527491957</v>
      </c>
      <c r="S133" s="57">
        <f>COS(PRODUCT(PI()/180,L133))</f>
        <v>0.5815906723101375</v>
      </c>
      <c r="T133" s="57">
        <f>COS(PRODUCT(PI()/180,SUM(K133,-N133)))</f>
        <v>0.9986295347545738</v>
      </c>
      <c r="U133" s="57">
        <f>SUM(PRODUCT(Q133,P133),PRODUCT(S133,R133,T133))</f>
        <v>0.9989800643658147</v>
      </c>
      <c r="V133" s="57">
        <f>ACOS(U133)</f>
        <v>0.04516877371532225</v>
      </c>
      <c r="W133" s="57">
        <f>SIN(V133)</f>
        <v>0.04515341625694344</v>
      </c>
      <c r="X133" s="57">
        <f>PRODUCT(SUM(Q133,-PRODUCT(P133,U133)),PRODUCT(1/R133,1/W133))</f>
        <v>0.7386363340726028</v>
      </c>
      <c r="Y133" s="58">
        <f>IF(K133=N133,IF(L133&gt;O133,0,180),PRODUCT(180,1/PI(),ACOS(X133)))</f>
        <v>42.38461864357966</v>
      </c>
    </row>
    <row r="134" spans="1:25" s="59" customFormat="1" ht="12">
      <c r="A134" s="79">
        <v>50.451</v>
      </c>
      <c r="B134" s="50" t="s">
        <v>363</v>
      </c>
      <c r="C134" s="50" t="s">
        <v>364</v>
      </c>
      <c r="D134" s="51">
        <f>IF(AND(N134&gt;K134,Y134&lt;180),SUM(360,-Y134),Y134)</f>
        <v>6.207745659613648</v>
      </c>
      <c r="E134" s="51">
        <f>PRODUCT(6371,ACOS(SUM(PRODUCT(COS(PRODUCT(PI()/180,O134)),COS(PRODUCT(PI()/180,L134)),COS(PRODUCT(PI()/180,SUM(K134,-N134)))),PRODUCT(SIN(PRODUCT(PI()/180,O134)),SIN(PRODUCT(PI()/180,L134))))))</f>
        <v>1857.7225376250635</v>
      </c>
      <c r="F134" s="52">
        <v>20</v>
      </c>
      <c r="G134" s="52" t="s">
        <v>360</v>
      </c>
      <c r="H134" s="53"/>
      <c r="I134" s="54" t="s">
        <v>43</v>
      </c>
      <c r="J134" s="55"/>
      <c r="K134" s="56">
        <f>SUM(SUM(-180,PRODUCT(2,SUM(CODE(MID(C134,1,1)),-65),10)),PRODUCT((SUM(CODE(MID(C134,3,1)),-48)),2),PRODUCT(SUM(CODE(MID(C134,5,1)),-65),1/12),1/24)</f>
        <v>18.375</v>
      </c>
      <c r="L134" s="56">
        <f>SUM(SUM(-90,PRODUCT(SUM(CODE(MID(C134,2,1)),-65),10)),SUM(CODE(MID(C134,4,1)),-48),PRODUCT(SUM(CODE(RIGHT(C134,1)),-65),1/24),1/48)</f>
        <v>69.10416666666666</v>
      </c>
      <c r="M134" s="47" t="str">
        <f>I$1</f>
        <v>JO62QN</v>
      </c>
      <c r="N134" s="56">
        <f>SUM(SUM(-180,PRODUCT(2,SUM(CODE(MID(M134,1,1)),-65),10)),PRODUCT((SUM(CODE(MID(M134,3,1)),-48)),2),PRODUCT(SUM(CODE(MID(M134,5,1)),-65),1/12),1/24)</f>
        <v>13.375</v>
      </c>
      <c r="O134" s="56">
        <f>SUM(SUM(-90,PRODUCT(SUM(CODE(MID(M134,2,1)),-65),10)),SUM(CODE(MID(M134,4,1)),-48),PRODUCT(SUM(CODE(RIGHT(M134,1)),-65),1/24),1/48)</f>
        <v>52.5625</v>
      </c>
      <c r="P134" s="57">
        <f>SIN(PRODUCT(PI()/180,O134))</f>
        <v>0.7940169238552975</v>
      </c>
      <c r="Q134" s="57">
        <f>SIN(PRODUCT(PI()/180,L134))</f>
        <v>0.9342304145701341</v>
      </c>
      <c r="R134" s="57">
        <f>COS(PRODUCT(PI()/180,O134))</f>
        <v>0.6078956527491957</v>
      </c>
      <c r="S134" s="57">
        <f>COS(PRODUCT(PI()/180,L134))</f>
        <v>0.35667006110986554</v>
      </c>
      <c r="T134" s="57">
        <f>COS(PRODUCT(PI()/180,SUM(K134,-N134)))</f>
        <v>0.9961946980917455</v>
      </c>
      <c r="U134" s="57">
        <f>SUM(PRODUCT(Q134,P134),PRODUCT(S134,R134,T134))</f>
        <v>0.9577878809308832</v>
      </c>
      <c r="V134" s="57">
        <f>ACOS(U134)</f>
        <v>0.29159041557448806</v>
      </c>
      <c r="W134" s="57">
        <f>SIN(V134)</f>
        <v>0.2874758687993278</v>
      </c>
      <c r="X134" s="57">
        <f>PRODUCT(SUM(Q134,-PRODUCT(P134,U134)),PRODUCT(1/R134,1/W134))</f>
        <v>0.9941363547507058</v>
      </c>
      <c r="Y134" s="58">
        <f>IF(K134=N134,IF(L134&gt;O134,0,180),PRODUCT(180,1/PI(),ACOS(X134)))</f>
        <v>6.207745659613648</v>
      </c>
    </row>
    <row r="135" spans="1:25" s="59" customFormat="1" ht="12">
      <c r="A135" s="79">
        <v>50.457</v>
      </c>
      <c r="B135" s="50" t="s">
        <v>365</v>
      </c>
      <c r="C135" s="50" t="s">
        <v>366</v>
      </c>
      <c r="D135" s="51">
        <f>IF(AND(N135&gt;K135,Y135&lt;180),SUM(360,-Y135),Y135)</f>
        <v>182.9667174054319</v>
      </c>
      <c r="E135" s="51">
        <f>PRODUCT(6371,ACOS(SUM(PRODUCT(COS(PRODUCT(PI()/180,O135)),COS(PRODUCT(PI()/180,L135)),COS(PRODUCT(PI()/180,SUM(K135,-N135)))),PRODUCT(SIN(PRODUCT(PI()/180,O135)),SIN(PRODUCT(PI()/180,L135))))))</f>
        <v>1210.5574612006862</v>
      </c>
      <c r="F135" s="52"/>
      <c r="G135" s="52"/>
      <c r="H135" s="53"/>
      <c r="I135" s="54" t="s">
        <v>37</v>
      </c>
      <c r="J135" s="55"/>
      <c r="K135" s="56">
        <f>SUM(SUM(-180,PRODUCT(2,SUM(CODE(MID(C135,1,1)),-65),10)),PRODUCT((SUM(CODE(MID(C135,3,1)),-48)),2),PRODUCT(SUM(CODE(MID(C135,5,1)),-65),1/12),1/24)</f>
        <v>12.625</v>
      </c>
      <c r="L135" s="56">
        <f>SUM(SUM(-90,PRODUCT(SUM(CODE(MID(C135,2,1)),-65),10)),SUM(CODE(MID(C135,4,1)),-48),PRODUCT(SUM(CODE(RIGHT(C135,1)),-65),1/24),1/48)</f>
        <v>41.6875</v>
      </c>
      <c r="M135" s="47" t="str">
        <f>I$1</f>
        <v>JO62QN</v>
      </c>
      <c r="N135" s="56">
        <f>SUM(SUM(-180,PRODUCT(2,SUM(CODE(MID(M135,1,1)),-65),10)),PRODUCT((SUM(CODE(MID(M135,3,1)),-48)),2),PRODUCT(SUM(CODE(MID(M135,5,1)),-65),1/12),1/24)</f>
        <v>13.375</v>
      </c>
      <c r="O135" s="56">
        <f>SUM(SUM(-90,PRODUCT(SUM(CODE(MID(M135,2,1)),-65),10)),SUM(CODE(MID(M135,4,1)),-48),PRODUCT(SUM(CODE(RIGHT(M135,1)),-65),1/24),1/48)</f>
        <v>52.5625</v>
      </c>
      <c r="P135" s="57">
        <f>SIN(PRODUCT(PI()/180,O135))</f>
        <v>0.7940169238552975</v>
      </c>
      <c r="Q135" s="57">
        <f>SIN(PRODUCT(PI()/180,L135))</f>
        <v>0.6650674476418194</v>
      </c>
      <c r="R135" s="57">
        <f>COS(PRODUCT(PI()/180,O135))</f>
        <v>0.6078956527491957</v>
      </c>
      <c r="S135" s="57">
        <f>COS(PRODUCT(PI()/180,L135))</f>
        <v>0.7467832952652301</v>
      </c>
      <c r="T135" s="57">
        <f>COS(PRODUCT(PI()/180,SUM(K135,-N135)))</f>
        <v>0.999914327574007</v>
      </c>
      <c r="U135" s="57">
        <f>SUM(PRODUCT(Q135,P135),PRODUCT(S135,R135,T135))</f>
        <v>0.9820022352744586</v>
      </c>
      <c r="V135" s="57">
        <f>ACOS(U135)</f>
        <v>0.19001058879307525</v>
      </c>
      <c r="W135" s="57">
        <f>SIN(V135)</f>
        <v>0.1888692932055574</v>
      </c>
      <c r="X135" s="57">
        <f>PRODUCT(SUM(Q135,-PRODUCT(P135,U135)),PRODUCT(1/R135,1/W135))</f>
        <v>-0.998659767745564</v>
      </c>
      <c r="Y135" s="58">
        <f>IF(K135=N135,IF(L135&gt;O135,0,180),PRODUCT(180,1/PI(),ACOS(X135)))</f>
        <v>177.0332825945681</v>
      </c>
    </row>
    <row r="136" spans="1:25" s="59" customFormat="1" ht="12">
      <c r="A136" s="66">
        <v>50.458</v>
      </c>
      <c r="B136" s="74" t="s">
        <v>367</v>
      </c>
      <c r="C136" s="50" t="s">
        <v>368</v>
      </c>
      <c r="D136" s="51">
        <f>IF(AND(N136&gt;K136,Y136&lt;180),SUM(360,-Y136),Y136)</f>
        <v>195.8910459308355</v>
      </c>
      <c r="E136" s="51">
        <f>PRODUCT(6371,ACOS(SUM(PRODUCT(COS(PRODUCT(PI()/180,O136)),COS(PRODUCT(PI()/180,L136)),COS(PRODUCT(PI()/180,SUM(K136,-N136)))),PRODUCT(SIN(PRODUCT(PI()/180,O136)),SIN(PRODUCT(PI()/180,L136))))))</f>
        <v>890.7702673072544</v>
      </c>
      <c r="F136" s="52"/>
      <c r="G136" s="52"/>
      <c r="H136" s="53"/>
      <c r="I136" s="78" t="s">
        <v>43</v>
      </c>
      <c r="J136" s="55"/>
      <c r="K136" s="56">
        <f>SUM(SUM(-180,PRODUCT(2,SUM(CODE(MID(C136,1,1)),-65),10)),PRODUCT((SUM(CODE(MID(C136,3,1)),-48)),2),PRODUCT(SUM(CODE(MID(C136,5,1)),-65),1/12),1/24)</f>
        <v>10.291666666666666</v>
      </c>
      <c r="L136" s="56">
        <f>SUM(SUM(-90,PRODUCT(SUM(CODE(MID(C136,2,1)),-65),10)),SUM(CODE(MID(C136,4,1)),-48),PRODUCT(SUM(CODE(RIGHT(C136,1)),-65),1/24),1/48)</f>
        <v>44.8125</v>
      </c>
      <c r="M136" s="47" t="str">
        <f>I$1</f>
        <v>JO62QN</v>
      </c>
      <c r="N136" s="56">
        <f>SUM(SUM(-180,PRODUCT(2,SUM(CODE(MID(M136,1,1)),-65),10)),PRODUCT((SUM(CODE(MID(M136,3,1)),-48)),2),PRODUCT(SUM(CODE(MID(M136,5,1)),-65),1/12),1/24)</f>
        <v>13.375</v>
      </c>
      <c r="O136" s="56">
        <f>SUM(SUM(-90,PRODUCT(SUM(CODE(MID(M136,2,1)),-65),10)),SUM(CODE(MID(M136,4,1)),-48),PRODUCT(SUM(CODE(RIGHT(M136,1)),-65),1/24),1/48)</f>
        <v>52.5625</v>
      </c>
      <c r="P136" s="57">
        <f>SIN(PRODUCT(PI()/180,O136))</f>
        <v>0.7940169238552975</v>
      </c>
      <c r="Q136" s="57">
        <f>SIN(PRODUCT(PI()/180,L136))</f>
        <v>0.7047889975136701</v>
      </c>
      <c r="R136" s="57">
        <f>COS(PRODUCT(PI()/180,O136))</f>
        <v>0.6078956527491957</v>
      </c>
      <c r="S136" s="57">
        <f>COS(PRODUCT(PI()/180,L136))</f>
        <v>0.7094169923138831</v>
      </c>
      <c r="T136" s="57">
        <f>COS(PRODUCT(PI()/180,SUM(K136,-N136)))</f>
        <v>0.9985523589689617</v>
      </c>
      <c r="U136" s="57">
        <f>SUM(PRODUCT(Q136,P136),PRODUCT(S136,R136,T136))</f>
        <v>0.9902416000126585</v>
      </c>
      <c r="V136" s="57">
        <f>ACOS(U136)</f>
        <v>0.1398163973171016</v>
      </c>
      <c r="W136" s="57">
        <f>SIN(V136)</f>
        <v>0.13936130597970903</v>
      </c>
      <c r="X136" s="57">
        <f>PRODUCT(SUM(Q136,-PRODUCT(P136,U136)),PRODUCT(1/R136,1/W136))</f>
        <v>-0.9617841116004178</v>
      </c>
      <c r="Y136" s="58">
        <f>IF(K136=N136,IF(L136&gt;O136,0,180),PRODUCT(180,1/PI(),ACOS(X136)))</f>
        <v>164.1089540691645</v>
      </c>
    </row>
    <row r="137" spans="1:25" s="59" customFormat="1" ht="12">
      <c r="A137" s="66">
        <v>50.459</v>
      </c>
      <c r="B137" s="74" t="s">
        <v>369</v>
      </c>
      <c r="C137" s="50" t="s">
        <v>370</v>
      </c>
      <c r="D137" s="51">
        <f>IF(AND(N137&gt;K137,Y137&lt;180),SUM(360,-Y137),Y137)</f>
        <v>254.29975105724384</v>
      </c>
      <c r="E137" s="51">
        <f>PRODUCT(6371,ACOS(SUM(PRODUCT(COS(PRODUCT(PI()/180,O137)),COS(PRODUCT(PI()/180,L137)),COS(PRODUCT(PI()/180,SUM(K137,-N137)))),PRODUCT(SIN(PRODUCT(PI()/180,O137)),SIN(PRODUCT(PI()/180,L137))))))</f>
        <v>741.5976175947753</v>
      </c>
      <c r="F137" s="52"/>
      <c r="G137" s="52"/>
      <c r="H137" s="53"/>
      <c r="I137" s="78" t="s">
        <v>371</v>
      </c>
      <c r="J137" s="55"/>
      <c r="K137" s="56">
        <f>SUM(SUM(-180,PRODUCT(2,SUM(CODE(MID(C137,1,1)),-65),10)),PRODUCT((SUM(CODE(MID(C137,3,1)),-48)),2),PRODUCT(SUM(CODE(MID(C137,5,1)),-65),1/12),1/24)</f>
        <v>3.2916666666666665</v>
      </c>
      <c r="L137" s="56">
        <f>SUM(SUM(-90,PRODUCT(SUM(CODE(MID(C137,2,1)),-65),10)),SUM(CODE(MID(C137,4,1)),-48),PRODUCT(SUM(CODE(RIGHT(C137,1)),-65),1/24),1/48)</f>
        <v>50.3125</v>
      </c>
      <c r="M137" s="47" t="str">
        <f>I$1</f>
        <v>JO62QN</v>
      </c>
      <c r="N137" s="56">
        <f>SUM(SUM(-180,PRODUCT(2,SUM(CODE(MID(M137,1,1)),-65),10)),PRODUCT((SUM(CODE(MID(M137,3,1)),-48)),2),PRODUCT(SUM(CODE(MID(M137,5,1)),-65),1/12),1/24)</f>
        <v>13.375</v>
      </c>
      <c r="O137" s="56">
        <f>SUM(SUM(-90,PRODUCT(SUM(CODE(MID(M137,2,1)),-65),10)),SUM(CODE(MID(M137,4,1)),-48),PRODUCT(SUM(CODE(RIGHT(M137,1)),-65),1/24),1/48)</f>
        <v>52.5625</v>
      </c>
      <c r="P137" s="57">
        <f>SIN(PRODUCT(PI()/180,O137))</f>
        <v>0.7940169238552975</v>
      </c>
      <c r="Q137" s="57">
        <f>SIN(PRODUCT(PI()/180,L137))</f>
        <v>0.7695388942550803</v>
      </c>
      <c r="R137" s="57">
        <f>COS(PRODUCT(PI()/180,O137))</f>
        <v>0.6078956527491957</v>
      </c>
      <c r="S137" s="57">
        <f>COS(PRODUCT(PI()/180,L137))</f>
        <v>0.6385999453716453</v>
      </c>
      <c r="T137" s="57">
        <f>COS(PRODUCT(PI()/180,SUM(K137,-N137)))</f>
        <v>0.9845541504341941</v>
      </c>
      <c r="U137" s="57">
        <f>SUM(PRODUCT(Q137,P137),PRODUCT(S137,R137,T137))</f>
        <v>0.993232924529774</v>
      </c>
      <c r="V137" s="57">
        <f>ACOS(U137)</f>
        <v>0.11640207464994119</v>
      </c>
      <c r="W137" s="57">
        <f>SIN(V137)</f>
        <v>0.11613938879653336</v>
      </c>
      <c r="X137" s="57">
        <f>PRODUCT(SUM(Q137,-PRODUCT(P137,U137)),PRODUCT(1/R137,1/W137))</f>
        <v>-0.27060462874451396</v>
      </c>
      <c r="Y137" s="58">
        <f>IF(K137=N137,IF(L137&gt;O137,0,180),PRODUCT(180,1/PI(),ACOS(X137)))</f>
        <v>105.70024894275616</v>
      </c>
    </row>
    <row r="138" spans="1:25" s="59" customFormat="1" ht="12">
      <c r="A138" s="79">
        <v>50.459</v>
      </c>
      <c r="B138" s="50" t="s">
        <v>372</v>
      </c>
      <c r="C138" s="50" t="s">
        <v>373</v>
      </c>
      <c r="D138" s="51">
        <f>IF(AND(N138&gt;K138,Y138&lt;180),SUM(360,-Y138),Y138)</f>
        <v>350.07358164786893</v>
      </c>
      <c r="E138" s="51">
        <f>PRODUCT(6371,ACOS(SUM(PRODUCT(COS(PRODUCT(PI()/180,O138)),COS(PRODUCT(PI()/180,L138)),COS(PRODUCT(PI()/180,SUM(K138,-N138)))),PRODUCT(SIN(PRODUCT(PI()/180,O138)),SIN(PRODUCT(PI()/180,L138))))))</f>
        <v>944.2704278196901</v>
      </c>
      <c r="F138" s="52"/>
      <c r="G138" s="52"/>
      <c r="H138" s="53"/>
      <c r="I138" s="78" t="s">
        <v>143</v>
      </c>
      <c r="J138" s="55"/>
      <c r="K138" s="56">
        <f>SUM(SUM(-180,PRODUCT(2,SUM(CODE(MID(C138,1,1)),-65),10)),PRODUCT((SUM(CODE(MID(C138,3,1)),-48)),2),PRODUCT(SUM(CODE(MID(C138,5,1)),-65),1/12),1/24)</f>
        <v>10.375</v>
      </c>
      <c r="L138" s="56">
        <f>SUM(SUM(-90,PRODUCT(SUM(CODE(MID(C138,2,1)),-65),10)),SUM(CODE(MID(C138,4,1)),-48),PRODUCT(SUM(CODE(RIGHT(C138,1)),-65),1/24),1/48)</f>
        <v>60.895833333333336</v>
      </c>
      <c r="M138" s="47" t="str">
        <f>I$1</f>
        <v>JO62QN</v>
      </c>
      <c r="N138" s="56">
        <f>SUM(SUM(-180,PRODUCT(2,SUM(CODE(MID(M138,1,1)),-65),10)),PRODUCT((SUM(CODE(MID(M138,3,1)),-48)),2),PRODUCT(SUM(CODE(MID(M138,5,1)),-65),1/12),1/24)</f>
        <v>13.375</v>
      </c>
      <c r="O138" s="56">
        <f>SUM(SUM(-90,PRODUCT(SUM(CODE(MID(M138,2,1)),-65),10)),SUM(CODE(MID(M138,4,1)),-48),PRODUCT(SUM(CODE(RIGHT(M138,1)),-65),1/24),1/48)</f>
        <v>52.5625</v>
      </c>
      <c r="P138" s="57">
        <f>SIN(PRODUCT(PI()/180,O138))</f>
        <v>0.7940169238552975</v>
      </c>
      <c r="Q138" s="57">
        <f>SIN(PRODUCT(PI()/180,L138))</f>
        <v>0.87373685341812</v>
      </c>
      <c r="R138" s="57">
        <f>COS(PRODUCT(PI()/180,O138))</f>
        <v>0.6078956527491957</v>
      </c>
      <c r="S138" s="57">
        <f>COS(PRODUCT(PI()/180,L138))</f>
        <v>0.48639892164662807</v>
      </c>
      <c r="T138" s="57">
        <f>COS(PRODUCT(PI()/180,SUM(K138,-N138)))</f>
        <v>0.9986295347545738</v>
      </c>
      <c r="U138" s="57">
        <f>SUM(PRODUCT(Q138,P138),PRODUCT(S138,R138,T138))</f>
        <v>0.9890364197050145</v>
      </c>
      <c r="V138" s="57">
        <f>ACOS(U138)</f>
        <v>0.1482138483471496</v>
      </c>
      <c r="W138" s="57">
        <f>SIN(V138)</f>
        <v>0.14767179993853366</v>
      </c>
      <c r="X138" s="57">
        <f>PRODUCT(SUM(Q138,-PRODUCT(P138,U138)),PRODUCT(1/R138,1/W138))</f>
        <v>0.9850299471275601</v>
      </c>
      <c r="Y138" s="58">
        <f>IF(K138=N138,IF(L138&gt;O138,0,180),PRODUCT(180,1/PI(),ACOS(X138)))</f>
        <v>9.926418352131067</v>
      </c>
    </row>
    <row r="139" spans="1:25" s="59" customFormat="1" ht="12">
      <c r="A139" s="61">
        <v>50.471</v>
      </c>
      <c r="B139" s="62" t="s">
        <v>374</v>
      </c>
      <c r="C139" s="63" t="s">
        <v>375</v>
      </c>
      <c r="D139" s="51">
        <f>IF(AND(N139&gt;K139,Y139&lt;180),SUM(360,-Y139),Y139)</f>
        <v>344.0246263121975</v>
      </c>
      <c r="E139" s="51">
        <f>PRODUCT(6371,ACOS(SUM(PRODUCT(COS(PRODUCT(PI()/180,O139)),COS(PRODUCT(PI()/180,L139)),COS(PRODUCT(PI()/180,SUM(K139,-N139)))),PRODUCT(SIN(PRODUCT(PI()/180,O139)),SIN(PRODUCT(PI()/180,L139))))))</f>
        <v>343.2007963410675</v>
      </c>
      <c r="F139" s="53">
        <v>30</v>
      </c>
      <c r="G139" s="53" t="s">
        <v>376</v>
      </c>
      <c r="H139" s="53">
        <v>92</v>
      </c>
      <c r="I139" s="54" t="s">
        <v>377</v>
      </c>
      <c r="J139" s="55"/>
      <c r="K139" s="56">
        <f>SUM(SUM(-180,PRODUCT(2,SUM(CODE(MID(C139,1,1)),-65),10)),PRODUCT((SUM(CODE(MID(C139,3,1)),-48)),2),PRODUCT(SUM(CODE(MID(C139,5,1)),-65),1/12),1/24)</f>
        <v>11.875</v>
      </c>
      <c r="L139" s="56">
        <f>SUM(SUM(-90,PRODUCT(SUM(CODE(MID(C139,2,1)),-65),10)),SUM(CODE(MID(C139,4,1)),-48),PRODUCT(SUM(CODE(RIGHT(C139,1)),-65),1/24),1/48)</f>
        <v>55.520833333333336</v>
      </c>
      <c r="M139" s="47" t="str">
        <f>I$1</f>
        <v>JO62QN</v>
      </c>
      <c r="N139" s="56">
        <f>SUM(SUM(-180,PRODUCT(2,SUM(CODE(MID(M139,1,1)),-65),10)),PRODUCT((SUM(CODE(MID(M139,3,1)),-48)),2),PRODUCT(SUM(CODE(MID(M139,5,1)),-65),1/12),1/24)</f>
        <v>13.375</v>
      </c>
      <c r="O139" s="56">
        <f>SUM(SUM(-90,PRODUCT(SUM(CODE(MID(M139,2,1)),-65),10)),SUM(CODE(MID(M139,4,1)),-48),PRODUCT(SUM(CODE(RIGHT(M139,1)),-65),1/24),1/48)</f>
        <v>52.5625</v>
      </c>
      <c r="P139" s="57">
        <f>SIN(PRODUCT(PI()/180,O139))</f>
        <v>0.7940169238552975</v>
      </c>
      <c r="Q139" s="57">
        <f>SIN(PRODUCT(PI()/180,L139))</f>
        <v>0.8243320852571636</v>
      </c>
      <c r="R139" s="57">
        <f>COS(PRODUCT(PI()/180,O139))</f>
        <v>0.6078956527491957</v>
      </c>
      <c r="S139" s="57">
        <f>COS(PRODUCT(PI()/180,L139))</f>
        <v>0.5661065387500628</v>
      </c>
      <c r="T139" s="57">
        <f>COS(PRODUCT(PI()/180,SUM(K139,-N139)))</f>
        <v>0.9996573249755573</v>
      </c>
      <c r="U139" s="57">
        <f>SUM(PRODUCT(Q139,P139),PRODUCT(S139,R139,T139))</f>
        <v>0.998549404444778</v>
      </c>
      <c r="V139" s="57">
        <f>ACOS(U139)</f>
        <v>0.053869219328373484</v>
      </c>
      <c r="W139" s="57">
        <f>SIN(V139)</f>
        <v>0.05384316932517185</v>
      </c>
      <c r="X139" s="57">
        <f>PRODUCT(SUM(Q139,-PRODUCT(P139,U139)),PRODUCT(1/R139,1/W139))</f>
        <v>0.9613800788998811</v>
      </c>
      <c r="Y139" s="58">
        <f>IF(K139=N139,IF(L139&gt;O139,0,180),PRODUCT(180,1/PI(),ACOS(X139)))</f>
        <v>15.97537368780253</v>
      </c>
    </row>
    <row r="140" spans="1:25" s="59" customFormat="1" ht="12">
      <c r="A140" s="60">
        <v>50.474</v>
      </c>
      <c r="B140" s="63" t="s">
        <v>378</v>
      </c>
      <c r="C140" s="63" t="s">
        <v>379</v>
      </c>
      <c r="D140" s="51">
        <f>IF(AND(N140&gt;K140,Y140&lt;180),SUM(360,-Y140),Y140)</f>
        <v>195.81983799060356</v>
      </c>
      <c r="E140" s="51">
        <f>PRODUCT(6371,ACOS(SUM(PRODUCT(COS(PRODUCT(PI()/180,O140)),COS(PRODUCT(PI()/180,L140)),COS(PRODUCT(PI()/180,SUM(K140,-N140)))),PRODUCT(SIN(PRODUCT(PI()/180,O140)),SIN(PRODUCT(PI()/180,L140))))))</f>
        <v>981.003563544629</v>
      </c>
      <c r="F140" s="53"/>
      <c r="G140" s="53"/>
      <c r="H140" s="53"/>
      <c r="I140" s="78" t="s">
        <v>43</v>
      </c>
      <c r="J140" s="55"/>
      <c r="K140" s="56">
        <f>SUM(SUM(-180,PRODUCT(2,SUM(CODE(MID(C140,1,1)),-65),10)),PRODUCT((SUM(CODE(MID(C140,3,1)),-48)),2),PRODUCT(SUM(CODE(MID(C140,5,1)),-65),1/12),1/24)</f>
        <v>10.041666666666666</v>
      </c>
      <c r="L140" s="56">
        <f>SUM(SUM(-90,PRODUCT(SUM(CODE(MID(C140,2,1)),-65),10)),SUM(CODE(MID(C140,4,1)),-48),PRODUCT(SUM(CODE(RIGHT(C140,1)),-65),1/24),1/48)</f>
        <v>44.020833333333336</v>
      </c>
      <c r="M140" s="47" t="str">
        <f>I$1</f>
        <v>JO62QN</v>
      </c>
      <c r="N140" s="56">
        <f>SUM(SUM(-180,PRODUCT(2,SUM(CODE(MID(M140,1,1)),-65),10)),PRODUCT((SUM(CODE(MID(M140,3,1)),-48)),2),PRODUCT(SUM(CODE(MID(M140,5,1)),-65),1/12),1/24)</f>
        <v>13.375</v>
      </c>
      <c r="O140" s="56">
        <f>SUM(SUM(-90,PRODUCT(SUM(CODE(MID(M140,2,1)),-65),10)),SUM(CODE(MID(M140,4,1)),-48),PRODUCT(SUM(CODE(RIGHT(M140,1)),-65),1/24),1/48)</f>
        <v>52.5625</v>
      </c>
      <c r="P140" s="57">
        <f>SIN(PRODUCT(PI()/180,O140))</f>
        <v>0.7940169238552975</v>
      </c>
      <c r="Q140" s="57">
        <f>SIN(PRODUCT(PI()/180,L140))</f>
        <v>0.6949198838644296</v>
      </c>
      <c r="R140" s="57">
        <f>COS(PRODUCT(PI()/180,O140))</f>
        <v>0.6078956527491957</v>
      </c>
      <c r="S140" s="57">
        <f>COS(PRODUCT(PI()/180,L140))</f>
        <v>0.7190871678801172</v>
      </c>
      <c r="T140" s="57">
        <f>COS(PRODUCT(PI()/180,SUM(K140,-N140)))</f>
        <v>0.9983081582712682</v>
      </c>
      <c r="U140" s="57">
        <f>SUM(PRODUCT(Q140,P140),PRODUCT(S140,R140,T140))</f>
        <v>0.9881685571011758</v>
      </c>
      <c r="V140" s="57">
        <f>ACOS(U140)</f>
        <v>0.15397952653345298</v>
      </c>
      <c r="W140" s="57">
        <f>SIN(V140)</f>
        <v>0.1533717795312432</v>
      </c>
      <c r="X140" s="57">
        <f>PRODUCT(SUM(Q140,-PRODUCT(P140,U140)),PRODUCT(1/R140,1/W140))</f>
        <v>-0.9621236620183116</v>
      </c>
      <c r="Y140" s="58">
        <f>IF(K140=N140,IF(L140&gt;O140,0,180),PRODUCT(180,1/PI(),ACOS(X140)))</f>
        <v>164.18016200939644</v>
      </c>
    </row>
    <row r="141" spans="1:25" s="59" customFormat="1" ht="12">
      <c r="A141" s="61">
        <v>50.475</v>
      </c>
      <c r="B141" s="80" t="s">
        <v>380</v>
      </c>
      <c r="C141" s="63" t="s">
        <v>381</v>
      </c>
      <c r="D141" s="51">
        <f>IF(AND(N141&gt;K141,Y141&lt;180),SUM(360,-Y141),Y141)</f>
        <v>166.1969212498552</v>
      </c>
      <c r="E141" s="51">
        <f>PRODUCT(6371,ACOS(SUM(PRODUCT(COS(PRODUCT(PI()/180,O141)),COS(PRODUCT(PI()/180,L141)),COS(PRODUCT(PI()/180,SUM(K141,-N141)))),PRODUCT(SIN(PRODUCT(PI()/180,O141)),SIN(PRODUCT(PI()/180,L141))))))</f>
        <v>300.0617582773597</v>
      </c>
      <c r="F141" s="53"/>
      <c r="G141" s="53"/>
      <c r="H141" s="53"/>
      <c r="I141" s="81" t="s">
        <v>382</v>
      </c>
      <c r="J141" s="55"/>
      <c r="K141" s="56">
        <f>SUM(SUM(-180,PRODUCT(2,SUM(CODE(MID(C141,1,1)),-65),10)),PRODUCT((SUM(CODE(MID(C141,3,1)),-48)),2),PRODUCT(SUM(CODE(MID(C141,5,1)),-65),1/12),1/24)</f>
        <v>14.375</v>
      </c>
      <c r="L141" s="56">
        <f>SUM(SUM(-90,PRODUCT(SUM(CODE(MID(C141,2,1)),-65),10)),SUM(CODE(MID(C141,4,1)),-48),PRODUCT(SUM(CODE(RIGHT(C141,1)),-65),1/24),1/48)</f>
        <v>49.9375</v>
      </c>
      <c r="M141" s="47" t="str">
        <f>I$1</f>
        <v>JO62QN</v>
      </c>
      <c r="N141" s="56">
        <f>SUM(SUM(-180,PRODUCT(2,SUM(CODE(MID(M141,1,1)),-65),10)),PRODUCT((SUM(CODE(MID(M141,3,1)),-48)),2),PRODUCT(SUM(CODE(MID(M141,5,1)),-65),1/12),1/24)</f>
        <v>13.375</v>
      </c>
      <c r="O141" s="56">
        <f>SUM(SUM(-90,PRODUCT(SUM(CODE(MID(M141,2,1)),-65),10)),SUM(CODE(MID(M141,4,1)),-48),PRODUCT(SUM(CODE(RIGHT(M141,1)),-65),1/24),1/48)</f>
        <v>52.5625</v>
      </c>
      <c r="P141" s="57">
        <f>SIN(PRODUCT(PI()/180,O141))</f>
        <v>0.7940169238552975</v>
      </c>
      <c r="Q141" s="57">
        <f>SIN(PRODUCT(PI()/180,L141))</f>
        <v>0.7653428149841657</v>
      </c>
      <c r="R141" s="57">
        <f>COS(PRODUCT(PI()/180,O141))</f>
        <v>0.6078956527491957</v>
      </c>
      <c r="S141" s="57">
        <f>COS(PRODUCT(PI()/180,L141))</f>
        <v>0.6436228519498923</v>
      </c>
      <c r="T141" s="57">
        <f>COS(PRODUCT(PI()/180,SUM(K141,-N141)))</f>
        <v>0.9998476951563913</v>
      </c>
      <c r="U141" s="57">
        <f>SUM(PRODUCT(Q141,P141),PRODUCT(S141,R141,T141))</f>
        <v>0.9988910912459872</v>
      </c>
      <c r="V141" s="57">
        <f>ACOS(U141)</f>
        <v>0.04709806282802695</v>
      </c>
      <c r="W141" s="57">
        <f>SIN(V141)</f>
        <v>0.047080652389287325</v>
      </c>
      <c r="X141" s="57">
        <f>PRODUCT(SUM(Q141,-PRODUCT(P141,U141)),PRODUCT(1/R141,1/W141))</f>
        <v>-0.9711214610728467</v>
      </c>
      <c r="Y141" s="58">
        <f>IF(K141=N141,IF(L141&gt;O141,0,180),PRODUCT(180,1/PI(),ACOS(X141)))</f>
        <v>166.1969212498552</v>
      </c>
    </row>
    <row r="142" spans="1:25" s="59" customFormat="1" ht="12">
      <c r="A142" s="48">
        <v>50.479</v>
      </c>
      <c r="B142" s="50" t="s">
        <v>383</v>
      </c>
      <c r="C142" s="50" t="s">
        <v>384</v>
      </c>
      <c r="D142" s="51">
        <f>IF(AND(N142&gt;K142,Y142&lt;180),SUM(360,-Y142),Y142)</f>
        <v>340.02198219253194</v>
      </c>
      <c r="E142" s="51">
        <f>PRODUCT(6371,ACOS(SUM(PRODUCT(COS(PRODUCT(PI()/180,O142)),COS(PRODUCT(PI()/180,L142)),COS(PRODUCT(PI()/180,SUM(K142,-N142)))),PRODUCT(SIN(PRODUCT(PI()/180,O142)),SIN(PRODUCT(PI()/180,L142))))))</f>
        <v>2319.3071807018596</v>
      </c>
      <c r="F142" s="52">
        <v>10</v>
      </c>
      <c r="G142" s="52" t="s">
        <v>82</v>
      </c>
      <c r="H142" s="53"/>
      <c r="I142" s="78" t="s">
        <v>43</v>
      </c>
      <c r="J142" s="55"/>
      <c r="K142" s="56">
        <f>SUM(SUM(-180,PRODUCT(2,SUM(CODE(MID(C142,1,1)),-65),10)),PRODUCT((SUM(CODE(MID(C142,3,1)),-48)),2),PRODUCT(SUM(CODE(MID(C142,5,1)),-65),1/12),1/24)</f>
        <v>-8.541666666666668</v>
      </c>
      <c r="L142" s="56">
        <f>SUM(SUM(-90,PRODUCT(SUM(CODE(MID(C142,2,1)),-65),10)),SUM(CODE(MID(C142,4,1)),-48),PRODUCT(SUM(CODE(RIGHT(C142,1)),-65),1/24),1/48)</f>
        <v>70.97916666666666</v>
      </c>
      <c r="M142" s="47" t="str">
        <f>I$1</f>
        <v>JO62QN</v>
      </c>
      <c r="N142" s="56">
        <f>SUM(SUM(-180,PRODUCT(2,SUM(CODE(MID(M142,1,1)),-65),10)),PRODUCT((SUM(CODE(MID(M142,3,1)),-48)),2),PRODUCT(SUM(CODE(MID(M142,5,1)),-65),1/12),1/24)</f>
        <v>13.375</v>
      </c>
      <c r="O142" s="56">
        <f>SUM(SUM(-90,PRODUCT(SUM(CODE(MID(M142,2,1)),-65),10)),SUM(CODE(MID(M142,4,1)),-48),PRODUCT(SUM(CODE(RIGHT(M142,1)),-65),1/24),1/48)</f>
        <v>52.5625</v>
      </c>
      <c r="P142" s="57">
        <f>SIN(PRODUCT(PI()/180,O142))</f>
        <v>0.7940169238552975</v>
      </c>
      <c r="Q142" s="57">
        <f>SIN(PRODUCT(PI()/180,L142))</f>
        <v>0.9454001331757148</v>
      </c>
      <c r="R142" s="57">
        <f>COS(PRODUCT(PI()/180,O142))</f>
        <v>0.6078956527491957</v>
      </c>
      <c r="S142" s="57">
        <f>COS(PRODUCT(PI()/180,L142))</f>
        <v>0.32591193318339945</v>
      </c>
      <c r="T142" s="57">
        <f>COS(PRODUCT(PI()/180,SUM(K142,-N142)))</f>
        <v>0.9277277168976497</v>
      </c>
      <c r="U142" s="57">
        <f>SUM(PRODUCT(Q142,P142),PRODUCT(S142,R142,T142))</f>
        <v>0.9344655358577862</v>
      </c>
      <c r="V142" s="57">
        <f>ACOS(U142)</f>
        <v>0.36404130916682775</v>
      </c>
      <c r="W142" s="57">
        <f>SIN(V142)</f>
        <v>0.35605359469329956</v>
      </c>
      <c r="X142" s="57">
        <f>PRODUCT(SUM(Q142,-PRODUCT(P142,U142)),PRODUCT(1/R142,1/W142))</f>
        <v>0.9398237716309751</v>
      </c>
      <c r="Y142" s="58">
        <f>IF(K142=N142,IF(L142&gt;O142,0,180),PRODUCT(180,1/PI(),ACOS(X142)))</f>
        <v>19.978017807468085</v>
      </c>
    </row>
    <row r="143" spans="1:25" s="59" customFormat="1" ht="12">
      <c r="A143" s="48">
        <v>50.481</v>
      </c>
      <c r="B143" s="50" t="s">
        <v>385</v>
      </c>
      <c r="C143" s="50" t="s">
        <v>386</v>
      </c>
      <c r="D143" s="51">
        <f>IF(AND(N143&gt;K143,Y143&lt;180),SUM(360,-Y143),Y143)</f>
        <v>237.36470741568985</v>
      </c>
      <c r="E143" s="51">
        <f>PRODUCT(6371,ACOS(SUM(PRODUCT(COS(PRODUCT(PI()/180,O143)),COS(PRODUCT(PI()/180,L143)),COS(PRODUCT(PI()/180,SUM(K143,-N143)))),PRODUCT(SIN(PRODUCT(PI()/180,O143)),SIN(PRODUCT(PI()/180,L143))))))</f>
        <v>1268.265190191838</v>
      </c>
      <c r="F143" s="52"/>
      <c r="G143" s="52"/>
      <c r="H143" s="53"/>
      <c r="I143" s="78" t="s">
        <v>43</v>
      </c>
      <c r="J143" s="55"/>
      <c r="K143" s="56">
        <f>SUM(SUM(-180,PRODUCT(2,SUM(CODE(MID(C143,1,1)),-65),10)),PRODUCT((SUM(CODE(MID(C143,3,1)),-48)),2),PRODUCT(SUM(CODE(MID(C143,5,1)),-65),1/12),1/24)</f>
        <v>-0.37500000000000117</v>
      </c>
      <c r="L143" s="56">
        <f>SUM(SUM(-90,PRODUCT(SUM(CODE(MID(C143,2,1)),-65),10)),SUM(CODE(MID(C143,4,1)),-48),PRODUCT(SUM(CODE(RIGHT(C143,1)),-65),1/24),1/48)</f>
        <v>45.520833333333336</v>
      </c>
      <c r="M143" s="47" t="str">
        <f>I$1</f>
        <v>JO62QN</v>
      </c>
      <c r="N143" s="56">
        <f>SUM(SUM(-180,PRODUCT(2,SUM(CODE(MID(M143,1,1)),-65),10)),PRODUCT((SUM(CODE(MID(M143,3,1)),-48)),2),PRODUCT(SUM(CODE(MID(M143,5,1)),-65),1/12),1/24)</f>
        <v>13.375</v>
      </c>
      <c r="O143" s="56">
        <f>SUM(SUM(-90,PRODUCT(SUM(CODE(MID(M143,2,1)),-65),10)),SUM(CODE(MID(M143,4,1)),-48),PRODUCT(SUM(CODE(RIGHT(M143,1)),-65),1/24),1/48)</f>
        <v>52.5625</v>
      </c>
      <c r="P143" s="57">
        <f>SIN(PRODUCT(PI()/180,O143))</f>
        <v>0.7940169238552975</v>
      </c>
      <c r="Q143" s="57">
        <f>SIN(PRODUCT(PI()/180,L143))</f>
        <v>0.7135052597986933</v>
      </c>
      <c r="R143" s="57">
        <f>COS(PRODUCT(PI()/180,O143))</f>
        <v>0.6078956527491957</v>
      </c>
      <c r="S143" s="57">
        <f>COS(PRODUCT(PI()/180,L143))</f>
        <v>0.700649872789255</v>
      </c>
      <c r="T143" s="57">
        <f>COS(PRODUCT(PI()/180,SUM(K143,-N143)))</f>
        <v>0.9713420698132614</v>
      </c>
      <c r="U143" s="57">
        <f>SUM(PRODUCT(Q143,P143),PRODUCT(S143,R143,T143))</f>
        <v>0.9802512200295597</v>
      </c>
      <c r="V143" s="57">
        <f>ACOS(U143)</f>
        <v>0.19906846494927607</v>
      </c>
      <c r="W143" s="57">
        <f>SIN(V143)</f>
        <v>0.19775627835939824</v>
      </c>
      <c r="X143" s="57">
        <f>PRODUCT(SUM(Q143,-PRODUCT(P143,U143)),PRODUCT(1/R143,1/W143))</f>
        <v>-0.5392896096810106</v>
      </c>
      <c r="Y143" s="58">
        <f>IF(K143=N143,IF(L143&gt;O143,0,180),PRODUCT(180,1/PI(),ACOS(X143)))</f>
        <v>122.63529258431016</v>
      </c>
    </row>
    <row r="144" spans="1:25" s="59" customFormat="1" ht="12">
      <c r="A144" s="61">
        <v>50.483</v>
      </c>
      <c r="B144" s="62" t="s">
        <v>387</v>
      </c>
      <c r="C144" s="63" t="s">
        <v>388</v>
      </c>
      <c r="D144" s="51">
        <f>IF(AND(N144&gt;K144,Y144&lt;180),SUM(360,-Y144),Y144)</f>
        <v>203.84158639758758</v>
      </c>
      <c r="E144" s="51">
        <f>PRODUCT(6371,ACOS(SUM(PRODUCT(COS(PRODUCT(PI()/180,O144)),COS(PRODUCT(PI()/180,L144)),COS(PRODUCT(PI()/180,SUM(K144,-N144)))),PRODUCT(SIN(PRODUCT(PI()/180,O144)),SIN(PRODUCT(PI()/180,L144))))))</f>
        <v>372.49328452101935</v>
      </c>
      <c r="F144" s="53">
        <v>2</v>
      </c>
      <c r="G144" s="53" t="s">
        <v>389</v>
      </c>
      <c r="H144" s="53" t="s">
        <v>390</v>
      </c>
      <c r="I144" s="54" t="s">
        <v>391</v>
      </c>
      <c r="J144" s="55"/>
      <c r="K144" s="56">
        <f>SUM(SUM(-180,PRODUCT(2,SUM(CODE(MID(C144,1,1)),-65),10)),PRODUCT((SUM(CODE(MID(C144,3,1)),-48)),2),PRODUCT(SUM(CODE(MID(C144,5,1)),-65),1/12),1/24)</f>
        <v>11.291666666666666</v>
      </c>
      <c r="L144" s="56">
        <f>SUM(SUM(-90,PRODUCT(SUM(CODE(MID(C144,2,1)),-65),10)),SUM(CODE(MID(C144,4,1)),-48),PRODUCT(SUM(CODE(RIGHT(C144,1)),-65),1/24),1/48)</f>
        <v>49.47916666666667</v>
      </c>
      <c r="M144" s="47" t="str">
        <f>I$1</f>
        <v>JO62QN</v>
      </c>
      <c r="N144" s="56">
        <f>SUM(SUM(-180,PRODUCT(2,SUM(CODE(MID(M144,1,1)),-65),10)),PRODUCT((SUM(CODE(MID(M144,3,1)),-48)),2),PRODUCT(SUM(CODE(MID(M144,5,1)),-65),1/12),1/24)</f>
        <v>13.375</v>
      </c>
      <c r="O144" s="56">
        <f>SUM(SUM(-90,PRODUCT(SUM(CODE(MID(M144,2,1)),-65),10)),SUM(CODE(MID(M144,4,1)),-48),PRODUCT(SUM(CODE(RIGHT(M144,1)),-65),1/24),1/48)</f>
        <v>52.5625</v>
      </c>
      <c r="P144" s="57">
        <f>SIN(PRODUCT(PI()/180,O144))</f>
        <v>0.7940169238552975</v>
      </c>
      <c r="Q144" s="57">
        <f>SIN(PRODUCT(PI()/180,L144))</f>
        <v>0.7601697693634276</v>
      </c>
      <c r="R144" s="57">
        <f>COS(PRODUCT(PI()/180,O144))</f>
        <v>0.6078956527491957</v>
      </c>
      <c r="S144" s="57">
        <f>COS(PRODUCT(PI()/180,L144))</f>
        <v>0.649724496803032</v>
      </c>
      <c r="T144" s="57">
        <f>COS(PRODUCT(PI()/180,SUM(K144,-N144)))</f>
        <v>0.99933901072173</v>
      </c>
      <c r="U144" s="57">
        <f>SUM(PRODUCT(Q144,P144),PRODUCT(S144,R144,T144))</f>
        <v>0.9982912915388893</v>
      </c>
      <c r="V144" s="57">
        <f>ACOS(U144)</f>
        <v>0.05846700431973306</v>
      </c>
      <c r="W144" s="57">
        <f>SIN(V144)</f>
        <v>0.058433699503080805</v>
      </c>
      <c r="X144" s="57">
        <f>PRODUCT(SUM(Q144,-PRODUCT(P144,U144)),PRODUCT(1/R144,1/W144))</f>
        <v>-0.9146665257985307</v>
      </c>
      <c r="Y144" s="58">
        <f>IF(K144=N144,IF(L144&gt;O144,0,180),PRODUCT(180,1/PI(),ACOS(X144)))</f>
        <v>156.15841360241242</v>
      </c>
    </row>
    <row r="145" spans="1:25" s="59" customFormat="1" ht="12">
      <c r="A145" s="61">
        <v>50.483</v>
      </c>
      <c r="B145" s="62" t="s">
        <v>392</v>
      </c>
      <c r="C145" s="63" t="s">
        <v>393</v>
      </c>
      <c r="D145" s="51">
        <f>IF(AND(N145&gt;K145,Y145&lt;180),SUM(360,-Y145),Y145)</f>
        <v>254.92691087065654</v>
      </c>
      <c r="E145" s="51">
        <f>PRODUCT(6371,ACOS(SUM(PRODUCT(COS(PRODUCT(PI()/180,O145)),COS(PRODUCT(PI()/180,L145)),COS(PRODUCT(PI()/180,SUM(K145,-N145)))),PRODUCT(SIN(PRODUCT(PI()/180,O145)),SIN(PRODUCT(PI()/180,L145))))))</f>
        <v>486.1027799862986</v>
      </c>
      <c r="F145" s="53">
        <v>2</v>
      </c>
      <c r="G145" s="53" t="s">
        <v>64</v>
      </c>
      <c r="H145" s="53"/>
      <c r="I145" s="54" t="s">
        <v>394</v>
      </c>
      <c r="J145" s="55"/>
      <c r="K145" s="56">
        <f>SUM(SUM(-180,PRODUCT(2,SUM(CODE(MID(C145,1,1)),-65),10)),PRODUCT((SUM(CODE(MID(C145,3,1)),-48)),2),PRODUCT(SUM(CODE(MID(C145,5,1)),-65),1/12),1/24)</f>
        <v>6.625</v>
      </c>
      <c r="L145" s="56">
        <f>SUM(SUM(-90,PRODUCT(SUM(CODE(MID(C145,2,1)),-65),10)),SUM(CODE(MID(C145,4,1)),-48),PRODUCT(SUM(CODE(RIGHT(C145,1)),-65),1/24),1/48)</f>
        <v>51.22916666666667</v>
      </c>
      <c r="M145" s="47" t="str">
        <f>I$1</f>
        <v>JO62QN</v>
      </c>
      <c r="N145" s="56">
        <f>SUM(SUM(-180,PRODUCT(2,SUM(CODE(MID(M145,1,1)),-65),10)),PRODUCT((SUM(CODE(MID(M145,3,1)),-48)),2),PRODUCT(SUM(CODE(MID(M145,5,1)),-65),1/12),1/24)</f>
        <v>13.375</v>
      </c>
      <c r="O145" s="56">
        <f>SUM(SUM(-90,PRODUCT(SUM(CODE(MID(M145,2,1)),-65),10)),SUM(CODE(MID(M145,4,1)),-48),PRODUCT(SUM(CODE(RIGHT(M145,1)),-65),1/24),1/48)</f>
        <v>52.5625</v>
      </c>
      <c r="P145" s="57">
        <f>SIN(PRODUCT(PI()/180,O145))</f>
        <v>0.7940169238552975</v>
      </c>
      <c r="Q145" s="57">
        <f>SIN(PRODUCT(PI()/180,L145))</f>
        <v>0.7796568393457075</v>
      </c>
      <c r="R145" s="57">
        <f>COS(PRODUCT(PI()/180,O145))</f>
        <v>0.6078956527491957</v>
      </c>
      <c r="S145" s="57">
        <f>COS(PRODUCT(PI()/180,L145))</f>
        <v>0.6262070048006982</v>
      </c>
      <c r="T145" s="57">
        <f>COS(PRODUCT(PI()/180,SUM(K145,-N145)))</f>
        <v>0.9930684569549263</v>
      </c>
      <c r="U145" s="57">
        <f>SUM(PRODUCT(Q145,P145),PRODUCT(S145,R145,T145))</f>
        <v>0.9970906209753232</v>
      </c>
      <c r="V145" s="57">
        <f>ACOS(U145)</f>
        <v>0.0762992905330872</v>
      </c>
      <c r="W145" s="57">
        <f>SIN(V145)</f>
        <v>0.07622528165277176</v>
      </c>
      <c r="X145" s="57">
        <f>PRODUCT(SUM(Q145,-PRODUCT(P145,U145)),PRODUCT(1/R145,1/W145))</f>
        <v>-0.26005101355641036</v>
      </c>
      <c r="Y145" s="58">
        <f>IF(K145=N145,IF(L145&gt;O145,0,180),PRODUCT(180,1/PI(),ACOS(X145)))</f>
        <v>105.07308912934346</v>
      </c>
    </row>
    <row r="146" spans="1:25" s="59" customFormat="1" ht="12">
      <c r="A146" s="61">
        <v>50.483</v>
      </c>
      <c r="B146" s="62" t="s">
        <v>395</v>
      </c>
      <c r="C146" s="63" t="s">
        <v>396</v>
      </c>
      <c r="D146" s="51">
        <f>IF(AND(N146&gt;K146,Y146&lt;180),SUM(360,-Y146),Y146)</f>
        <v>0</v>
      </c>
      <c r="E146" s="51">
        <f>PRODUCT(6371,ACOS(SUM(PRODUCT(COS(PRODUCT(PI()/180,O146)),COS(PRODUCT(PI()/180,L146)),COS(PRODUCT(PI()/180,SUM(K146,-N146)))),PRODUCT(SIN(PRODUCT(PI()/180,O146)),SIN(PRODUCT(PI()/180,L146))))))</f>
        <v>171.425511910356</v>
      </c>
      <c r="F146" s="53">
        <v>2</v>
      </c>
      <c r="G146" s="53" t="s">
        <v>397</v>
      </c>
      <c r="H146" s="53"/>
      <c r="I146" s="54" t="s">
        <v>398</v>
      </c>
      <c r="J146" s="55"/>
      <c r="K146" s="56">
        <f>SUM(SUM(-180,PRODUCT(2,SUM(CODE(MID(C146,1,1)),-65),10)),PRODUCT((SUM(CODE(MID(C146,3,1)),-48)),2),PRODUCT(SUM(CODE(MID(C146,5,1)),-65),1/12),1/24)</f>
        <v>13.375</v>
      </c>
      <c r="L146" s="56">
        <f>SUM(SUM(-90,PRODUCT(SUM(CODE(MID(C146,2,1)),-65),10)),SUM(CODE(MID(C146,4,1)),-48),PRODUCT(SUM(CODE(RIGHT(C146,1)),-65),1/24),1/48)</f>
        <v>54.10416666666667</v>
      </c>
      <c r="M146" s="47" t="str">
        <f>I$1</f>
        <v>JO62QN</v>
      </c>
      <c r="N146" s="56">
        <f>SUM(SUM(-180,PRODUCT(2,SUM(CODE(MID(M146,1,1)),-65),10)),PRODUCT((SUM(CODE(MID(M146,3,1)),-48)),2),PRODUCT(SUM(CODE(MID(M146,5,1)),-65),1/12),1/24)</f>
        <v>13.375</v>
      </c>
      <c r="O146" s="56">
        <f>SUM(SUM(-90,PRODUCT(SUM(CODE(MID(M146,2,1)),-65),10)),SUM(CODE(MID(M146,4,1)),-48),PRODUCT(SUM(CODE(RIGHT(M146,1)),-65),1/24),1/48)</f>
        <v>52.5625</v>
      </c>
      <c r="P146" s="57">
        <f>SIN(PRODUCT(PI()/180,O146))</f>
        <v>0.7940169238552975</v>
      </c>
      <c r="Q146" s="57">
        <f>SIN(PRODUCT(PI()/180,L146))</f>
        <v>0.8100842805049226</v>
      </c>
      <c r="R146" s="57">
        <f>COS(PRODUCT(PI()/180,O146))</f>
        <v>0.6078956527491957</v>
      </c>
      <c r="S146" s="57">
        <f>COS(PRODUCT(PI()/180,L146))</f>
        <v>0.5863134472948935</v>
      </c>
      <c r="T146" s="57">
        <f>COS(PRODUCT(PI()/180,SUM(K146,-N146)))</f>
        <v>1</v>
      </c>
      <c r="U146" s="57">
        <f>SUM(PRODUCT(Q146,P146),PRODUCT(S146,R146,T146))</f>
        <v>0.999638024229011</v>
      </c>
      <c r="V146" s="57">
        <f>ACOS(U146)</f>
        <v>0.0269071593015784</v>
      </c>
      <c r="W146" s="57">
        <f>SIN(V146)</f>
        <v>0.026903912643314994</v>
      </c>
      <c r="X146" s="57">
        <f>PRODUCT(SUM(Q146,-PRODUCT(P146,U146)),PRODUCT(1/R146,1/W146))</f>
        <v>1.000000000000039</v>
      </c>
      <c r="Y146" s="58">
        <f>IF(K146=N146,IF(L146&gt;O146,0,180),PRODUCT(180,1/PI(),ACOS(X146)))</f>
        <v>0</v>
      </c>
    </row>
    <row r="147" spans="1:25" s="59" customFormat="1" ht="12">
      <c r="A147" s="60">
        <v>50.493</v>
      </c>
      <c r="B147" s="63" t="s">
        <v>399</v>
      </c>
      <c r="C147" s="63" t="s">
        <v>400</v>
      </c>
      <c r="D147" s="51">
        <f>IF(AND(N147&gt;K147,Y147&lt;180),SUM(360,-Y147),Y147)</f>
        <v>15.445926412769639</v>
      </c>
      <c r="E147" s="51">
        <f>PRODUCT(6371,ACOS(SUM(PRODUCT(COS(PRODUCT(PI()/180,O147)),COS(PRODUCT(PI()/180,L147)),COS(PRODUCT(PI()/180,SUM(K147,-N147)))),PRODUCT(SIN(PRODUCT(PI()/180,O147)),SIN(PRODUCT(PI()/180,L147))))))</f>
        <v>1531.9804697746547</v>
      </c>
      <c r="F147" s="53"/>
      <c r="G147" s="53"/>
      <c r="H147" s="53"/>
      <c r="I147" s="78" t="s">
        <v>43</v>
      </c>
      <c r="J147" s="55"/>
      <c r="K147" s="56">
        <f>SUM(SUM(-180,PRODUCT(2,SUM(CODE(MID(C147,1,1)),-65),10)),PRODUCT((SUM(CODE(MID(C147,3,1)),-48)),2),PRODUCT(SUM(CODE(MID(C147,5,1)),-65),1/12),1/24)</f>
        <v>22.208333333333336</v>
      </c>
      <c r="L147" s="56">
        <f>SUM(SUM(-90,PRODUCT(SUM(CODE(MID(C147,2,1)),-65),10)),SUM(CODE(MID(C147,4,1)),-48),PRODUCT(SUM(CODE(RIGHT(C147,1)),-65),1/24),1/48)</f>
        <v>65.60416666666666</v>
      </c>
      <c r="M147" s="47" t="str">
        <f>I$1</f>
        <v>JO62QN</v>
      </c>
      <c r="N147" s="56">
        <f>SUM(SUM(-180,PRODUCT(2,SUM(CODE(MID(M147,1,1)),-65),10)),PRODUCT((SUM(CODE(MID(M147,3,1)),-48)),2),PRODUCT(SUM(CODE(MID(M147,5,1)),-65),1/12),1/24)</f>
        <v>13.375</v>
      </c>
      <c r="O147" s="56">
        <f>SUM(SUM(-90,PRODUCT(SUM(CODE(MID(M147,2,1)),-65),10)),SUM(CODE(MID(M147,4,1)),-48),PRODUCT(SUM(CODE(RIGHT(M147,1)),-65),1/24),1/48)</f>
        <v>52.5625</v>
      </c>
      <c r="P147" s="57">
        <f>SIN(PRODUCT(PI()/180,O147))</f>
        <v>0.7940169238552975</v>
      </c>
      <c r="Q147" s="57">
        <f>SIN(PRODUCT(PI()/180,L147))</f>
        <v>0.9107137001999726</v>
      </c>
      <c r="R147" s="57">
        <f>COS(PRODUCT(PI()/180,O147))</f>
        <v>0.6078956527491957</v>
      </c>
      <c r="S147" s="57">
        <f>COS(PRODUCT(PI()/180,L147))</f>
        <v>0.4130382019475614</v>
      </c>
      <c r="T147" s="57">
        <f>COS(PRODUCT(PI()/180,SUM(K147,-N147)))</f>
        <v>0.988139210660076</v>
      </c>
      <c r="U147" s="57">
        <f>SUM(PRODUCT(Q147,P147),PRODUCT(S147,R147,T147))</f>
        <v>0.9712281621874334</v>
      </c>
      <c r="V147" s="57">
        <f>ACOS(U147)</f>
        <v>0.24046153975430104</v>
      </c>
      <c r="W147" s="57">
        <f>SIN(V147)</f>
        <v>0.23815091218389373</v>
      </c>
      <c r="X147" s="57">
        <f>PRODUCT(SUM(Q147,-PRODUCT(P147,U147)),PRODUCT(1/R147,1/W147))</f>
        <v>0.9638822334851757</v>
      </c>
      <c r="Y147" s="58">
        <f>IF(K147=N147,IF(L147&gt;O147,0,180),PRODUCT(180,1/PI(),ACOS(X147)))</f>
        <v>15.445926412769639</v>
      </c>
    </row>
    <row r="148" spans="1:25" s="59" customFormat="1" ht="12">
      <c r="A148" s="60">
        <v>50.5</v>
      </c>
      <c r="B148" s="63" t="s">
        <v>401</v>
      </c>
      <c r="C148" s="63" t="s">
        <v>402</v>
      </c>
      <c r="D148" s="51">
        <f>IF(AND(N148&gt;K148,Y148&lt;180),SUM(360,-Y148),Y148)</f>
        <v>147.55015197490823</v>
      </c>
      <c r="E148" s="51">
        <f>PRODUCT(6371,ACOS(SUM(PRODUCT(COS(PRODUCT(PI()/180,O148)),COS(PRODUCT(PI()/180,L148)),COS(PRODUCT(PI()/180,SUM(K148,-N148)))),PRODUCT(SIN(PRODUCT(PI()/180,O148)),SIN(PRODUCT(PI()/180,L148))))))</f>
        <v>1515.0479851582681</v>
      </c>
      <c r="F148" s="53"/>
      <c r="G148" s="53"/>
      <c r="H148" s="53"/>
      <c r="I148" s="78" t="s">
        <v>43</v>
      </c>
      <c r="J148" s="55"/>
      <c r="K148" s="56">
        <f>SUM(SUM(-180,PRODUCT(2,SUM(CODE(MID(C148,1,1)),-65),10)),PRODUCT((SUM(CODE(MID(C148,3,1)),-48)),2),PRODUCT(SUM(CODE(MID(C148,5,1)),-65),1/12),1/24)</f>
        <v>22.958333333333336</v>
      </c>
      <c r="L148" s="56">
        <f>SUM(SUM(-90,PRODUCT(SUM(CODE(MID(C148,2,1)),-65),10)),SUM(CODE(MID(C148,4,1)),-48),PRODUCT(SUM(CODE(RIGHT(C148,1)),-65),1/24),1/48)</f>
        <v>40.60416666666667</v>
      </c>
      <c r="M148" s="47" t="str">
        <f>I$1</f>
        <v>JO62QN</v>
      </c>
      <c r="N148" s="56">
        <f>SUM(SUM(-180,PRODUCT(2,SUM(CODE(MID(M148,1,1)),-65),10)),PRODUCT((SUM(CODE(MID(M148,3,1)),-48)),2),PRODUCT(SUM(CODE(MID(M148,5,1)),-65),1/12),1/24)</f>
        <v>13.375</v>
      </c>
      <c r="O148" s="56">
        <f>SUM(SUM(-90,PRODUCT(SUM(CODE(MID(M148,2,1)),-65),10)),SUM(CODE(MID(M148,4,1)),-48),PRODUCT(SUM(CODE(RIGHT(M148,1)),-65),1/24),1/48)</f>
        <v>52.5625</v>
      </c>
      <c r="P148" s="57">
        <f>SIN(PRODUCT(PI()/180,O148))</f>
        <v>0.7940169238552975</v>
      </c>
      <c r="Q148" s="57">
        <f>SIN(PRODUCT(PI()/180,L148))</f>
        <v>0.6508294313126142</v>
      </c>
      <c r="R148" s="57">
        <f>COS(PRODUCT(PI()/180,O148))</f>
        <v>0.6078956527491957</v>
      </c>
      <c r="S148" s="57">
        <f>COS(PRODUCT(PI()/180,L148))</f>
        <v>0.7592239796906439</v>
      </c>
      <c r="T148" s="57">
        <f>COS(PRODUCT(PI()/180,SUM(K148,-N148)))</f>
        <v>0.9860445064163191</v>
      </c>
      <c r="U148" s="57">
        <f>SUM(PRODUCT(Q148,P148),PRODUCT(S148,R148,T148))</f>
        <v>0.9718576753280752</v>
      </c>
      <c r="V148" s="57">
        <f>ACOS(U148)</f>
        <v>0.23780379613220345</v>
      </c>
      <c r="W148" s="57">
        <f>SIN(V148)</f>
        <v>0.23556879866805272</v>
      </c>
      <c r="X148" s="57">
        <f>PRODUCT(SUM(Q148,-PRODUCT(P148,U148)),PRODUCT(1/R148,1/W148))</f>
        <v>-0.8438614301868627</v>
      </c>
      <c r="Y148" s="58">
        <f>IF(K148=N148,IF(L148&gt;O148,0,180),PRODUCT(180,1/PI(),ACOS(X148)))</f>
        <v>147.55015197490823</v>
      </c>
    </row>
    <row r="149" spans="1:25" s="59" customFormat="1" ht="12">
      <c r="A149" s="60">
        <v>50.89</v>
      </c>
      <c r="B149" s="63" t="s">
        <v>403</v>
      </c>
      <c r="C149" s="63" t="s">
        <v>404</v>
      </c>
      <c r="D149" s="51">
        <f>IF(AND(N149&gt;K149,Y149&lt;180),SUM(360,-Y149),Y149)</f>
        <v>271.0004194152025</v>
      </c>
      <c r="E149" s="51">
        <f>PRODUCT(6371,ACOS(SUM(PRODUCT(COS(PRODUCT(PI()/180,O149)),COS(PRODUCT(PI()/180,L149)),COS(PRODUCT(PI()/180,SUM(K149,-N149)))),PRODUCT(SIN(PRODUCT(PI()/180,O149)),SIN(PRODUCT(PI()/180,L149))))))</f>
        <v>943.604804258807</v>
      </c>
      <c r="F149" s="53"/>
      <c r="G149" s="53"/>
      <c r="H149" s="53"/>
      <c r="I149" s="78" t="s">
        <v>88</v>
      </c>
      <c r="J149" s="55"/>
      <c r="K149" s="56">
        <f>SUM(SUM(-180,PRODUCT(2,SUM(CODE(MID(C149,1,1)),-65),10)),PRODUCT((SUM(CODE(MID(C149,3,1)),-48)),2),PRODUCT(SUM(CODE(MID(C149,5,1)),-65),1/12),1/24)</f>
        <v>-0.4583333333333333</v>
      </c>
      <c r="L149" s="56">
        <f>SUM(SUM(-90,PRODUCT(SUM(CODE(MID(C149,2,1)),-65),10)),SUM(CODE(MID(C149,4,1)),-48),PRODUCT(SUM(CODE(RIGHT(C149,1)),-65),1/24),1/48)</f>
        <v>51.895833333333336</v>
      </c>
      <c r="M149" s="47" t="str">
        <f>I$1</f>
        <v>JO62QN</v>
      </c>
      <c r="N149" s="56">
        <f>SUM(SUM(-180,PRODUCT(2,SUM(CODE(MID(M149,1,1)),-65),10)),PRODUCT((SUM(CODE(MID(M149,3,1)),-48)),2),PRODUCT(SUM(CODE(MID(M149,5,1)),-65),1/12),1/24)</f>
        <v>13.375</v>
      </c>
      <c r="O149" s="56">
        <f>SUM(SUM(-90,PRODUCT(SUM(CODE(MID(M149,2,1)),-65),10)),SUM(CODE(MID(M149,4,1)),-48),PRODUCT(SUM(CODE(RIGHT(M149,1)),-65),1/24),1/48)</f>
        <v>52.5625</v>
      </c>
      <c r="P149" s="57">
        <f>SIN(PRODUCT(PI()/180,O149))</f>
        <v>0.7940169238552975</v>
      </c>
      <c r="Q149" s="57">
        <f>SIN(PRODUCT(PI()/180,L149))</f>
        <v>0.7868901477654247</v>
      </c>
      <c r="R149" s="57">
        <f>COS(PRODUCT(PI()/180,O149))</f>
        <v>0.6078956527491957</v>
      </c>
      <c r="S149" s="57">
        <f>COS(PRODUCT(PI()/180,L149))</f>
        <v>0.6170931010388208</v>
      </c>
      <c r="T149" s="57">
        <f>COS(PRODUCT(PI()/180,SUM(K149,-N149)))</f>
        <v>0.970995342430206</v>
      </c>
      <c r="U149" s="57">
        <f>SUM(PRODUCT(Q149,P149),PRODUCT(S149,R149,T149))</f>
        <v>0.9890518426274988</v>
      </c>
      <c r="V149" s="57">
        <f>ACOS(U149)</f>
        <v>0.14810937125393372</v>
      </c>
      <c r="W149" s="57">
        <f>SIN(V149)</f>
        <v>0.1475684674825532</v>
      </c>
      <c r="X149" s="57">
        <f>PRODUCT(SUM(Q149,-PRODUCT(P149,U149)),PRODUCT(1/R149,1/W149))</f>
        <v>0.017459725498133665</v>
      </c>
      <c r="Y149" s="58">
        <f>IF(K149=N149,IF(L149&gt;O149,0,180),PRODUCT(180,1/PI(),ACOS(X149)))</f>
        <v>88.99958058479753</v>
      </c>
    </row>
    <row r="150" spans="1:25" s="59" customFormat="1" ht="12">
      <c r="A150" s="48">
        <v>50.058</v>
      </c>
      <c r="B150" s="70" t="s">
        <v>405</v>
      </c>
      <c r="C150" s="50" t="s">
        <v>406</v>
      </c>
      <c r="D150" s="51">
        <f>IF(AND(N150&gt;K150,Y150&lt;180),SUM(360,-Y150),Y150)</f>
        <v>178.40090804210848</v>
      </c>
      <c r="E150" s="51">
        <f>PRODUCT(6371,ACOS(SUM(PRODUCT(COS(PRODUCT(PI()/180,O150)),COS(PRODUCT(PI()/180,L150)),COS(PRODUCT(PI()/180,SUM(K150,-N150)))),PRODUCT(SIN(PRODUCT(PI()/180,O150)),SIN(PRODUCT(PI()/180,L150))))))</f>
        <v>1255.9690861844813</v>
      </c>
      <c r="F150" s="52"/>
      <c r="G150" s="52"/>
      <c r="H150" s="53"/>
      <c r="I150" s="54" t="s">
        <v>371</v>
      </c>
      <c r="J150" s="55"/>
      <c r="K150" s="56">
        <f>SUM(SUM(-180,PRODUCT(2,SUM(CODE(MID(C150,1,1)),-65),10)),PRODUCT((SUM(CODE(MID(C150,3,1)),-48)),2),PRODUCT(SUM(CODE(MID(C150,5,1)),-65),1/12),1/24)</f>
        <v>13.791666666666666</v>
      </c>
      <c r="L150" s="56">
        <f>SUM(SUM(-90,PRODUCT(SUM(CODE(MID(C150,2,1)),-65),10)),SUM(CODE(MID(C150,4,1)),-48),PRODUCT(SUM(CODE(RIGHT(C150,1)),-65),1/24),1/48)</f>
        <v>41.270833333333336</v>
      </c>
      <c r="M150" s="47" t="str">
        <f>I$1</f>
        <v>JO62QN</v>
      </c>
      <c r="N150" s="56">
        <f>SUM(SUM(-180,PRODUCT(2,SUM(CODE(MID(M150,1,1)),-65),10)),PRODUCT((SUM(CODE(MID(M150,3,1)),-48)),2),PRODUCT(SUM(CODE(MID(M150,5,1)),-65),1/12),1/24)</f>
        <v>13.375</v>
      </c>
      <c r="O150" s="56">
        <f>SUM(SUM(-90,PRODUCT(SUM(CODE(MID(M150,2,1)),-65),10)),SUM(CODE(MID(M150,4,1)),-48),PRODUCT(SUM(CODE(RIGHT(M150,1)),-65),1/24),1/48)</f>
        <v>52.5625</v>
      </c>
      <c r="P150" s="57">
        <f>SIN(PRODUCT(PI()/180,O150))</f>
        <v>0.7940169238552975</v>
      </c>
      <c r="Q150" s="57">
        <f>SIN(PRODUCT(PI()/180,L150))</f>
        <v>0.6596191481756933</v>
      </c>
      <c r="R150" s="57">
        <f>COS(PRODUCT(PI()/180,O150))</f>
        <v>0.6078956527491957</v>
      </c>
      <c r="S150" s="57">
        <f>COS(PRODUCT(PI()/180,L150))</f>
        <v>0.7516000128791729</v>
      </c>
      <c r="T150" s="57">
        <f>COS(PRODUCT(PI()/180,SUM(K150,-N150)))</f>
        <v>0.9999735576321774</v>
      </c>
      <c r="U150" s="57">
        <f>SUM(PRODUCT(Q150,P150),PRODUCT(S150,R150,T150))</f>
        <v>0.980631066016741</v>
      </c>
      <c r="V150" s="57">
        <f>ACOS(U150)</f>
        <v>0.19713845333298977</v>
      </c>
      <c r="W150" s="57">
        <f>SIN(V150)</f>
        <v>0.1958640149768971</v>
      </c>
      <c r="X150" s="57">
        <f>PRODUCT(SUM(Q150,-PRODUCT(P150,U150)),PRODUCT(1/R150,1/W150))</f>
        <v>-0.9996105574260108</v>
      </c>
      <c r="Y150" s="58">
        <f>IF(K150=N150,IF(L150&gt;O150,0,180),PRODUCT(180,1/PI(),ACOS(X150)))</f>
        <v>178.40090804210848</v>
      </c>
    </row>
  </sheetData>
  <sheetProtection selectLockedCells="1" selectUnlockedCells="1"/>
  <printOptions gridLines="1"/>
  <pageMargins left="0.5902777777777778" right="0.3541666666666667" top="0.7875" bottom="0.7875" header="0.5118055555555555" footer="0.5118055555555555"/>
  <pageSetup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160" zoomScaleSheetLayoutView="160" workbookViewId="0" topLeftCell="A1">
      <selection activeCell="A5" sqref="A5"/>
    </sheetView>
  </sheetViews>
  <sheetFormatPr defaultColWidth="11.421875" defaultRowHeight="12.75"/>
  <sheetData>
    <row r="1" s="82" customFormat="1" ht="14.25">
      <c r="A1" s="82" t="s">
        <v>407</v>
      </c>
    </row>
    <row r="3" spans="1:6" ht="12">
      <c r="A3" s="83" t="s">
        <v>408</v>
      </c>
      <c r="F3" s="84"/>
    </row>
    <row r="4" spans="1:6" ht="12">
      <c r="A4" s="83" t="s">
        <v>409</v>
      </c>
      <c r="F4" s="84"/>
    </row>
    <row r="5" spans="1:6" ht="12">
      <c r="A5" s="83" t="s">
        <v>410</v>
      </c>
      <c r="F5" s="85" t="s">
        <v>411</v>
      </c>
    </row>
    <row r="6" spans="1:6" ht="12">
      <c r="A6" s="83" t="s">
        <v>412</v>
      </c>
      <c r="F6" s="85" t="s">
        <v>413</v>
      </c>
    </row>
    <row r="7" spans="1:6" ht="12">
      <c r="A7" s="83"/>
      <c r="F7" s="85" t="s">
        <v>414</v>
      </c>
    </row>
    <row r="8" ht="12">
      <c r="A8" s="83"/>
    </row>
    <row r="9" ht="12">
      <c r="A9" s="83"/>
    </row>
    <row r="10" spans="1:6" ht="12">
      <c r="A10" s="83"/>
      <c r="F10" s="85"/>
    </row>
    <row r="11" ht="12">
      <c r="A11" s="83" t="s">
        <v>415</v>
      </c>
    </row>
    <row r="12" spans="1:6" ht="12">
      <c r="A12" s="83" t="s">
        <v>416</v>
      </c>
      <c r="F12" s="85" t="s">
        <v>417</v>
      </c>
    </row>
    <row r="13" ht="12">
      <c r="A13" s="83" t="s">
        <v>418</v>
      </c>
    </row>
    <row r="14" ht="12">
      <c r="A14" s="83"/>
    </row>
    <row r="15" ht="12.75">
      <c r="A15" s="86" t="s">
        <v>419</v>
      </c>
    </row>
    <row r="16" ht="12">
      <c r="A16" s="86" t="s">
        <v>420</v>
      </c>
    </row>
    <row r="17" ht="12">
      <c r="A17" s="86"/>
    </row>
    <row r="18" spans="1:7" ht="12.75">
      <c r="A18" s="83" t="s">
        <v>421</v>
      </c>
      <c r="F18" s="85" t="s">
        <v>422</v>
      </c>
      <c r="G18" s="87"/>
    </row>
  </sheetData>
  <sheetProtection selectLockedCells="1" selectUnlockedCells="1"/>
  <hyperlinks>
    <hyperlink ref="F18" r:id="rId1" display="http://www.funkamateur.de"/>
  </hyperlink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144 &amp; 432 MHz Beacons</dc:title>
  <dc:subject/>
  <dc:creator>Stefan Heck (LA0BY)</dc:creator>
  <cp:keywords/>
  <dc:description/>
  <cp:lastModifiedBy>Werner Hegewald</cp:lastModifiedBy>
  <cp:lastPrinted>2015-06-02T13:09:55Z</cp:lastPrinted>
  <dcterms:created xsi:type="dcterms:W3CDTF">2003-08-05T06:53:40Z</dcterms:created>
  <dcterms:modified xsi:type="dcterms:W3CDTF">2015-06-18T12:52:33Z</dcterms:modified>
  <cp:category/>
  <cp:version/>
  <cp:contentType/>
  <cp:contentStatus/>
  <cp:revision>101</cp:revision>
</cp:coreProperties>
</file>